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 tabRatio="872" activeTab="6"/>
  </bookViews>
  <sheets>
    <sheet name="PŚnFDD" sheetId="1" r:id="rId1"/>
    <sheet name="PŚnFDB" sheetId="3" r:id="rId2"/>
    <sheet name="PRPDD" sheetId="5" r:id="rId3"/>
    <sheet name="PKPDBiPzUDB" sheetId="4" r:id="rId4"/>
    <sheet name="PLAN WYDZIAŁU" sheetId="8" r:id="rId5"/>
    <sheet name="INWESTYCJE WYDZIAŁU" sheetId="9" r:id="rId6"/>
    <sheet name="LIMIT DYDAKTYKA" sheetId="10" r:id="rId7"/>
  </sheets>
  <definedNames>
    <definedName name="_xlnm.Print_Area" localSheetId="5">'INWESTYCJE WYDZIAŁU'!$A$1:$C$35</definedName>
    <definedName name="_xlnm.Print_Area" localSheetId="3">PKPDBiPzUDB!$A$1:$V$43</definedName>
    <definedName name="_xlnm.Print_Area" localSheetId="4">'PLAN WYDZIAŁU'!$A$1:$G$126</definedName>
    <definedName name="_xlnm.Print_Area" localSheetId="2">PRPDD!$A$1:$U$44</definedName>
    <definedName name="_xlnm.Print_Area" localSheetId="1">PŚnFDB!$A$1:$H$60</definedName>
    <definedName name="_xlnm.Print_Area" localSheetId="0">PŚnFDD!$A$1:$H$57</definedName>
    <definedName name="_xlnm.Print_Titles" localSheetId="3">PKPDBiPzUDB!$1:$12</definedName>
    <definedName name="_xlnm.Print_Titles" localSheetId="4">'PLAN WYDZIAŁU'!$1:$11</definedName>
    <definedName name="_xlnm.Print_Titles" localSheetId="2">PRPDD!$1:$11</definedName>
    <definedName name="_xlnm.Print_Titles" localSheetId="1">PŚnFDB!$1:$10</definedName>
    <definedName name="_xlnm.Print_Titles" localSheetId="0">PŚnFDD!$1:$10</definedName>
  </definedNames>
  <calcPr calcId="125725"/>
</workbook>
</file>

<file path=xl/calcChain.xml><?xml version="1.0" encoding="utf-8"?>
<calcChain xmlns="http://schemas.openxmlformats.org/spreadsheetml/2006/main">
  <c r="B26" i="10"/>
  <c r="C24"/>
  <c r="C22"/>
  <c r="A12"/>
  <c r="A13" s="1"/>
  <c r="A14" s="1"/>
  <c r="A15" s="1"/>
  <c r="A16" s="1"/>
  <c r="A17" s="1"/>
  <c r="A18" s="1"/>
  <c r="A19" s="1"/>
  <c r="A20" s="1"/>
  <c r="A21" s="1"/>
  <c r="A11"/>
  <c r="C10"/>
  <c r="B10"/>
  <c r="C2"/>
  <c r="E22" i="8"/>
  <c r="S25" i="5"/>
  <c r="O25"/>
  <c r="P25" s="1"/>
  <c r="M25"/>
  <c r="L25"/>
  <c r="K25"/>
  <c r="G25"/>
  <c r="H25" s="1"/>
  <c r="J25" s="1"/>
  <c r="E25"/>
  <c r="B25"/>
  <c r="B26" s="1"/>
  <c r="G38" i="1"/>
  <c r="B39"/>
  <c r="B38"/>
  <c r="F77" i="8"/>
  <c r="E77"/>
  <c r="G77" s="1"/>
  <c r="F74"/>
  <c r="E74"/>
  <c r="E56"/>
  <c r="F50"/>
  <c r="E50"/>
  <c r="G80"/>
  <c r="G79"/>
  <c r="G78"/>
  <c r="G76"/>
  <c r="G75"/>
  <c r="K38" i="4"/>
  <c r="L38"/>
  <c r="M38" s="1"/>
  <c r="N38" s="1"/>
  <c r="O38" s="1"/>
  <c r="P38" s="1"/>
  <c r="Q38" s="1"/>
  <c r="R38" s="1"/>
  <c r="S38" s="1"/>
  <c r="T38" s="1"/>
  <c r="U38" s="1"/>
  <c r="V38" s="1"/>
  <c r="V12"/>
  <c r="R25" i="5" l="1"/>
  <c r="T25" s="1"/>
  <c r="G55" i="8"/>
  <c r="G54"/>
  <c r="G108"/>
  <c r="G107"/>
  <c r="G106"/>
  <c r="G105"/>
  <c r="G104"/>
  <c r="F103"/>
  <c r="E103"/>
  <c r="G102"/>
  <c r="G101"/>
  <c r="G100"/>
  <c r="F99"/>
  <c r="G99" s="1"/>
  <c r="E99"/>
  <c r="E98"/>
  <c r="G103" l="1"/>
  <c r="F98"/>
  <c r="G98" s="1"/>
  <c r="F56" l="1"/>
  <c r="G116"/>
  <c r="G115"/>
  <c r="G114"/>
  <c r="G113"/>
  <c r="G112"/>
  <c r="G111"/>
  <c r="G110"/>
  <c r="F109"/>
  <c r="E109"/>
  <c r="G67"/>
  <c r="B43" i="1"/>
  <c r="B30" i="5"/>
  <c r="F18" i="1"/>
  <c r="G19"/>
  <c r="G20"/>
  <c r="A12" i="9"/>
  <c r="A13"/>
  <c r="A14" s="1"/>
  <c r="A15" s="1"/>
  <c r="A16" s="1"/>
  <c r="A17" s="1"/>
  <c r="A18" s="1"/>
  <c r="A19" s="1"/>
  <c r="A20" s="1"/>
  <c r="A21" s="1"/>
  <c r="A11"/>
  <c r="C10"/>
  <c r="B10"/>
  <c r="C22"/>
  <c r="G83" i="8"/>
  <c r="G65"/>
  <c r="G91"/>
  <c r="B86"/>
  <c r="B87" s="1"/>
  <c r="B88" s="1"/>
  <c r="B89" s="1"/>
  <c r="B90" s="1"/>
  <c r="B91" s="1"/>
  <c r="G68"/>
  <c r="G66"/>
  <c r="G72"/>
  <c r="B58"/>
  <c r="B59" s="1"/>
  <c r="G63"/>
  <c r="F18"/>
  <c r="F17"/>
  <c r="F60" s="1"/>
  <c r="G60" s="1"/>
  <c r="E18"/>
  <c r="E19" s="1"/>
  <c r="E15"/>
  <c r="E2"/>
  <c r="F2" s="1"/>
  <c r="M39" i="4"/>
  <c r="M40" s="1"/>
  <c r="M24"/>
  <c r="Q24" s="1"/>
  <c r="M23"/>
  <c r="Q23" s="1"/>
  <c r="C38"/>
  <c r="D38" s="1"/>
  <c r="E38" s="1"/>
  <c r="F38" s="1"/>
  <c r="G38" s="1"/>
  <c r="H38" s="1"/>
  <c r="I38" s="1"/>
  <c r="J38" s="1"/>
  <c r="F26"/>
  <c r="E26" s="1"/>
  <c r="F25"/>
  <c r="E25" s="1"/>
  <c r="E39"/>
  <c r="E42" s="1"/>
  <c r="E43" s="1"/>
  <c r="E46" i="8" s="1"/>
  <c r="F24" i="4"/>
  <c r="E24" s="1"/>
  <c r="F23"/>
  <c r="E23" s="1"/>
  <c r="F22"/>
  <c r="E22" s="1"/>
  <c r="F21"/>
  <c r="E21" s="1"/>
  <c r="F20"/>
  <c r="E20" s="1"/>
  <c r="F19"/>
  <c r="E19" s="1"/>
  <c r="F18"/>
  <c r="E18" s="1"/>
  <c r="F17"/>
  <c r="G17" s="1"/>
  <c r="K17" s="1"/>
  <c r="F16"/>
  <c r="G16" s="1"/>
  <c r="K16" s="1"/>
  <c r="F15"/>
  <c r="E15" s="1"/>
  <c r="M42" i="5"/>
  <c r="O42" s="1"/>
  <c r="P42" s="1"/>
  <c r="M41"/>
  <c r="M40"/>
  <c r="O40" s="1"/>
  <c r="P40" s="1"/>
  <c r="M39"/>
  <c r="O39" s="1"/>
  <c r="P39" s="1"/>
  <c r="M38"/>
  <c r="O38" s="1"/>
  <c r="P38" s="1"/>
  <c r="M37"/>
  <c r="O37" s="1"/>
  <c r="P37" s="1"/>
  <c r="M36"/>
  <c r="M35"/>
  <c r="O35" s="1"/>
  <c r="P35" s="1"/>
  <c r="E42"/>
  <c r="E41"/>
  <c r="G41" s="1"/>
  <c r="E40"/>
  <c r="G40" s="1"/>
  <c r="E39"/>
  <c r="G39" s="1"/>
  <c r="E38"/>
  <c r="E37"/>
  <c r="G37" s="1"/>
  <c r="E36"/>
  <c r="G36" s="1"/>
  <c r="E35"/>
  <c r="G35" s="1"/>
  <c r="M33"/>
  <c r="O33" s="1"/>
  <c r="P33" s="1"/>
  <c r="M32"/>
  <c r="O32" s="1"/>
  <c r="P32" s="1"/>
  <c r="M31"/>
  <c r="O31" s="1"/>
  <c r="P31" s="1"/>
  <c r="M30"/>
  <c r="O30" s="1"/>
  <c r="P30" s="1"/>
  <c r="M29"/>
  <c r="O29" s="1"/>
  <c r="P29" s="1"/>
  <c r="M28"/>
  <c r="O28" s="1"/>
  <c r="P28" s="1"/>
  <c r="E33"/>
  <c r="G33" s="1"/>
  <c r="H33" s="1"/>
  <c r="E32"/>
  <c r="E31"/>
  <c r="G31" s="1"/>
  <c r="H31" s="1"/>
  <c r="E30"/>
  <c r="G30" s="1"/>
  <c r="E29"/>
  <c r="G29" s="1"/>
  <c r="E28"/>
  <c r="G28" s="1"/>
  <c r="M26"/>
  <c r="M24"/>
  <c r="O24" s="1"/>
  <c r="P24" s="1"/>
  <c r="M23"/>
  <c r="O23" s="1"/>
  <c r="P23" s="1"/>
  <c r="M22"/>
  <c r="O22" s="1"/>
  <c r="P22" s="1"/>
  <c r="E26"/>
  <c r="G26" s="1"/>
  <c r="E24"/>
  <c r="G24" s="1"/>
  <c r="E23"/>
  <c r="G23" s="1"/>
  <c r="E22"/>
  <c r="G13" i="1"/>
  <c r="E20" i="5"/>
  <c r="G20" s="1"/>
  <c r="M16"/>
  <c r="M14"/>
  <c r="E18"/>
  <c r="G18" s="1"/>
  <c r="E17"/>
  <c r="E16"/>
  <c r="G16" s="1"/>
  <c r="E14"/>
  <c r="G14" s="1"/>
  <c r="E2"/>
  <c r="F2" s="1"/>
  <c r="G2" s="1"/>
  <c r="H2" s="1"/>
  <c r="I2" s="1"/>
  <c r="J2" s="1"/>
  <c r="K2" s="1"/>
  <c r="L2" s="1"/>
  <c r="E59" i="3"/>
  <c r="F56"/>
  <c r="M26" i="4" s="1"/>
  <c r="F52" i="3"/>
  <c r="M25" i="4" s="1"/>
  <c r="G54" i="3"/>
  <c r="G52"/>
  <c r="F42"/>
  <c r="G42" s="1"/>
  <c r="G40"/>
  <c r="G39"/>
  <c r="F38"/>
  <c r="G38" s="1"/>
  <c r="G36"/>
  <c r="G35"/>
  <c r="F34"/>
  <c r="G34" s="1"/>
  <c r="F30"/>
  <c r="F26"/>
  <c r="G26" s="1"/>
  <c r="F22"/>
  <c r="G22" s="1"/>
  <c r="G20"/>
  <c r="F18"/>
  <c r="G18" s="1"/>
  <c r="F34" i="1"/>
  <c r="E34"/>
  <c r="E2" i="3"/>
  <c r="F2" i="1"/>
  <c r="F2" i="3" s="1"/>
  <c r="G73" i="8"/>
  <c r="G71"/>
  <c r="G90"/>
  <c r="G89"/>
  <c r="G88"/>
  <c r="G87"/>
  <c r="G86"/>
  <c r="G85"/>
  <c r="G82"/>
  <c r="G81"/>
  <c r="G74"/>
  <c r="G64"/>
  <c r="G62"/>
  <c r="G61"/>
  <c r="G58"/>
  <c r="G57"/>
  <c r="C40"/>
  <c r="C11"/>
  <c r="D11" s="1"/>
  <c r="E11" s="1"/>
  <c r="F11" s="1"/>
  <c r="G11" s="1"/>
  <c r="O36" i="5"/>
  <c r="P36" s="1"/>
  <c r="G33" i="1"/>
  <c r="F31"/>
  <c r="F26"/>
  <c r="G28"/>
  <c r="G24"/>
  <c r="F22"/>
  <c r="M17" i="5" s="1"/>
  <c r="M2"/>
  <c r="N2" s="1"/>
  <c r="O2" s="1"/>
  <c r="P2" s="1"/>
  <c r="Q2" s="1"/>
  <c r="R2" s="1"/>
  <c r="S2" s="1"/>
  <c r="T2" s="1"/>
  <c r="E47" i="1"/>
  <c r="F47"/>
  <c r="E40"/>
  <c r="F40"/>
  <c r="G12"/>
  <c r="S42" i="5"/>
  <c r="S41"/>
  <c r="S40"/>
  <c r="S39"/>
  <c r="S38"/>
  <c r="S37"/>
  <c r="S36"/>
  <c r="S35"/>
  <c r="S33"/>
  <c r="S32"/>
  <c r="S31"/>
  <c r="S30"/>
  <c r="S29"/>
  <c r="S28"/>
  <c r="S26"/>
  <c r="O26"/>
  <c r="P26" s="1"/>
  <c r="S24"/>
  <c r="S23"/>
  <c r="S22"/>
  <c r="S20"/>
  <c r="S18"/>
  <c r="S17"/>
  <c r="S16"/>
  <c r="S14"/>
  <c r="K42"/>
  <c r="K41"/>
  <c r="K40"/>
  <c r="K39"/>
  <c r="K38"/>
  <c r="K37"/>
  <c r="K36"/>
  <c r="B36"/>
  <c r="B37" s="1"/>
  <c r="B38" s="1"/>
  <c r="B39" s="1"/>
  <c r="B40" s="1"/>
  <c r="B41" s="1"/>
  <c r="B42" s="1"/>
  <c r="K35"/>
  <c r="K33"/>
  <c r="K32"/>
  <c r="G32"/>
  <c r="H32" s="1"/>
  <c r="K31"/>
  <c r="K30"/>
  <c r="K29"/>
  <c r="B29"/>
  <c r="B31" s="1"/>
  <c r="B32" s="1"/>
  <c r="B33" s="1"/>
  <c r="K28"/>
  <c r="K26"/>
  <c r="K24"/>
  <c r="K23"/>
  <c r="B23"/>
  <c r="B24" s="1"/>
  <c r="K22"/>
  <c r="K20"/>
  <c r="K18"/>
  <c r="K17"/>
  <c r="K16"/>
  <c r="K14"/>
  <c r="C10"/>
  <c r="D10" s="1"/>
  <c r="E10" s="1"/>
  <c r="F10" s="1"/>
  <c r="H10" s="1"/>
  <c r="I10" s="1"/>
  <c r="K10" s="1"/>
  <c r="M10" s="1"/>
  <c r="N10" s="1"/>
  <c r="P10" s="1"/>
  <c r="Q10" s="1"/>
  <c r="S10" s="1"/>
  <c r="G32" i="1"/>
  <c r="G23"/>
  <c r="G15"/>
  <c r="G55"/>
  <c r="G54"/>
  <c r="G53"/>
  <c r="G52"/>
  <c r="G51"/>
  <c r="G50"/>
  <c r="G49"/>
  <c r="G48"/>
  <c r="G46"/>
  <c r="G44"/>
  <c r="G42"/>
  <c r="G41"/>
  <c r="G39"/>
  <c r="G37"/>
  <c r="G36"/>
  <c r="G35"/>
  <c r="B49"/>
  <c r="B50" s="1"/>
  <c r="B51" s="1"/>
  <c r="B52" s="1"/>
  <c r="B53" s="1"/>
  <c r="B54" s="1"/>
  <c r="B55" s="1"/>
  <c r="B42"/>
  <c r="B44" s="1"/>
  <c r="B45" s="1"/>
  <c r="B46" s="1"/>
  <c r="B36"/>
  <c r="B37" s="1"/>
  <c r="C10"/>
  <c r="D10" s="1"/>
  <c r="E10" s="1"/>
  <c r="F10" s="1"/>
  <c r="G10" s="1"/>
  <c r="G109" i="8" l="1"/>
  <c r="G30" i="3"/>
  <c r="M19" i="4"/>
  <c r="G15"/>
  <c r="G14" s="1"/>
  <c r="M22"/>
  <c r="M21"/>
  <c r="M20"/>
  <c r="M18"/>
  <c r="M17"/>
  <c r="M16"/>
  <c r="E56" i="1"/>
  <c r="F56"/>
  <c r="G18"/>
  <c r="E43" i="5"/>
  <c r="G52" i="8"/>
  <c r="M18" i="5"/>
  <c r="O18" s="1"/>
  <c r="P18" s="1"/>
  <c r="R18" s="1"/>
  <c r="T18" s="1"/>
  <c r="F43" i="8" s="1"/>
  <c r="C2" i="9"/>
  <c r="M20" i="5"/>
  <c r="O20" s="1"/>
  <c r="P20" s="1"/>
  <c r="R20" s="1"/>
  <c r="T20" s="1"/>
  <c r="F44" i="8" s="1"/>
  <c r="F70" s="1"/>
  <c r="F19"/>
  <c r="G19" s="1"/>
  <c r="M42" i="4"/>
  <c r="M43" s="1"/>
  <c r="F46" i="8" s="1"/>
  <c r="G46" s="1"/>
  <c r="E40" i="4"/>
  <c r="G20"/>
  <c r="K20" s="1"/>
  <c r="G22"/>
  <c r="K22" s="1"/>
  <c r="G26"/>
  <c r="K26" s="1"/>
  <c r="K15"/>
  <c r="G19"/>
  <c r="K19" s="1"/>
  <c r="G21"/>
  <c r="K21" s="1"/>
  <c r="G25"/>
  <c r="K25" s="1"/>
  <c r="E16"/>
  <c r="L24"/>
  <c r="L23"/>
  <c r="E17"/>
  <c r="F14" i="3"/>
  <c r="G16"/>
  <c r="O17" i="5"/>
  <c r="P17" s="1"/>
  <c r="R17" s="1"/>
  <c r="T17" s="1"/>
  <c r="F42" i="8" s="1"/>
  <c r="G47" i="1"/>
  <c r="B62" i="8"/>
  <c r="B63" s="1"/>
  <c r="B64" s="1"/>
  <c r="B65" s="1"/>
  <c r="B66" s="1"/>
  <c r="G17"/>
  <c r="O41" i="5"/>
  <c r="P41" s="1"/>
  <c r="G40" i="1"/>
  <c r="G34"/>
  <c r="G22"/>
  <c r="G45"/>
  <c r="G43"/>
  <c r="R40" i="5"/>
  <c r="T40" s="1"/>
  <c r="F36" i="8" s="1"/>
  <c r="R22" i="5"/>
  <c r="T22" s="1"/>
  <c r="R23"/>
  <c r="T23" s="1"/>
  <c r="R24"/>
  <c r="T24" s="1"/>
  <c r="R26"/>
  <c r="T26" s="1"/>
  <c r="R28"/>
  <c r="T28" s="1"/>
  <c r="F24" i="8" s="1"/>
  <c r="R29" i="5"/>
  <c r="T29" s="1"/>
  <c r="F25" i="8" s="1"/>
  <c r="R30" i="5"/>
  <c r="T30" s="1"/>
  <c r="F26" i="8" s="1"/>
  <c r="R31" i="5"/>
  <c r="T31" s="1"/>
  <c r="F27" i="8" s="1"/>
  <c r="R32" i="5"/>
  <c r="T32" s="1"/>
  <c r="F28" i="8" s="1"/>
  <c r="R33" i="5"/>
  <c r="T33" s="1"/>
  <c r="F29" i="8" s="1"/>
  <c r="R35" i="5"/>
  <c r="T35" s="1"/>
  <c r="F31" i="8" s="1"/>
  <c r="R36" i="5"/>
  <c r="T36" s="1"/>
  <c r="F32" i="8" s="1"/>
  <c r="R37" i="5"/>
  <c r="T37" s="1"/>
  <c r="F33" i="8" s="1"/>
  <c r="R38" i="5"/>
  <c r="T38" s="1"/>
  <c r="F34" i="8" s="1"/>
  <c r="R42" i="5"/>
  <c r="T42" s="1"/>
  <c r="F38" i="8" s="1"/>
  <c r="O14" i="5"/>
  <c r="R39"/>
  <c r="T39" s="1"/>
  <c r="F35" i="8" s="1"/>
  <c r="G26" i="1"/>
  <c r="H16" i="5"/>
  <c r="J16" s="1"/>
  <c r="L16" s="1"/>
  <c r="E41" i="8" s="1"/>
  <c r="G17" i="5"/>
  <c r="H17" s="1"/>
  <c r="J17" s="1"/>
  <c r="L17" s="1"/>
  <c r="E42" i="8" s="1"/>
  <c r="H18" i="5"/>
  <c r="J18" s="1"/>
  <c r="L18" s="1"/>
  <c r="E43" i="8" s="1"/>
  <c r="H20" i="5"/>
  <c r="J20" s="1"/>
  <c r="L20" s="1"/>
  <c r="E44" i="8" s="1"/>
  <c r="E70" s="1"/>
  <c r="G22" i="5"/>
  <c r="H22" s="1"/>
  <c r="J22" s="1"/>
  <c r="L22" s="1"/>
  <c r="H24"/>
  <c r="J24" s="1"/>
  <c r="L24" s="1"/>
  <c r="H29"/>
  <c r="J29" s="1"/>
  <c r="L29" s="1"/>
  <c r="E25" i="8" s="1"/>
  <c r="H30" i="5"/>
  <c r="J30" s="1"/>
  <c r="L30" s="1"/>
  <c r="E26" i="8" s="1"/>
  <c r="H36" i="5"/>
  <c r="J36" s="1"/>
  <c r="L36" s="1"/>
  <c r="E32" i="8" s="1"/>
  <c r="G38" i="5"/>
  <c r="H38" s="1"/>
  <c r="J38" s="1"/>
  <c r="L38" s="1"/>
  <c r="E34" i="8" s="1"/>
  <c r="H40" i="5"/>
  <c r="J40" s="1"/>
  <c r="L40" s="1"/>
  <c r="E36" i="8" s="1"/>
  <c r="G42" i="5"/>
  <c r="H42" s="1"/>
  <c r="J42" s="1"/>
  <c r="L42" s="1"/>
  <c r="E38" i="8" s="1"/>
  <c r="J31" i="5"/>
  <c r="L31" s="1"/>
  <c r="E27" i="8" s="1"/>
  <c r="J33" i="5"/>
  <c r="L33" s="1"/>
  <c r="E29" i="8" s="1"/>
  <c r="H23" i="5"/>
  <c r="H26"/>
  <c r="H28"/>
  <c r="H35"/>
  <c r="H37"/>
  <c r="H39"/>
  <c r="H41"/>
  <c r="J32"/>
  <c r="L32" s="1"/>
  <c r="E28" i="8" s="1"/>
  <c r="F23" l="1"/>
  <c r="E40"/>
  <c r="E39" s="1"/>
  <c r="E69"/>
  <c r="E84" s="1"/>
  <c r="B67"/>
  <c r="B68" s="1"/>
  <c r="B69" s="1"/>
  <c r="B70" s="1"/>
  <c r="B71" s="1"/>
  <c r="B72" s="1"/>
  <c r="B73" s="1"/>
  <c r="B74" s="1"/>
  <c r="B77" s="1"/>
  <c r="B81" s="1"/>
  <c r="B82" s="1"/>
  <c r="B83" s="1"/>
  <c r="G14" i="3"/>
  <c r="M15" i="4"/>
  <c r="F59" i="3"/>
  <c r="G43" i="5"/>
  <c r="G53" i="8"/>
  <c r="F22"/>
  <c r="G18"/>
  <c r="G36"/>
  <c r="G38"/>
  <c r="G28"/>
  <c r="G26"/>
  <c r="G25"/>
  <c r="G34"/>
  <c r="G32"/>
  <c r="G29"/>
  <c r="G27"/>
  <c r="R41" i="5"/>
  <c r="T41" s="1"/>
  <c r="F37" i="8" s="1"/>
  <c r="F30" s="1"/>
  <c r="H14" i="5"/>
  <c r="O16"/>
  <c r="P16" s="1"/>
  <c r="R16" s="1"/>
  <c r="T16" s="1"/>
  <c r="F41" i="8" s="1"/>
  <c r="P14" i="5"/>
  <c r="G27" i="1"/>
  <c r="J39" i="5"/>
  <c r="L39" s="1"/>
  <c r="J41"/>
  <c r="L41" s="1"/>
  <c r="E37" i="8" s="1"/>
  <c r="J37" i="5"/>
  <c r="L37" s="1"/>
  <c r="J28"/>
  <c r="L28" s="1"/>
  <c r="J23"/>
  <c r="L23" s="1"/>
  <c r="J35"/>
  <c r="L35" s="1"/>
  <c r="J26"/>
  <c r="L26" s="1"/>
  <c r="F69" i="8" l="1"/>
  <c r="F84" s="1"/>
  <c r="F40"/>
  <c r="G22"/>
  <c r="E31"/>
  <c r="E24"/>
  <c r="E33"/>
  <c r="G33" s="1"/>
  <c r="E35"/>
  <c r="G35" s="1"/>
  <c r="J14" i="5"/>
  <c r="L14" s="1"/>
  <c r="E21" i="8" s="1"/>
  <c r="G44"/>
  <c r="G43"/>
  <c r="G42"/>
  <c r="G37"/>
  <c r="R14" i="5"/>
  <c r="G31" i="8" l="1"/>
  <c r="E30"/>
  <c r="G30" s="1"/>
  <c r="G24"/>
  <c r="E23"/>
  <c r="G23" s="1"/>
  <c r="G40"/>
  <c r="F39"/>
  <c r="G39" s="1"/>
  <c r="G51"/>
  <c r="G50"/>
  <c r="J43" i="5"/>
  <c r="M43"/>
  <c r="G41" i="8"/>
  <c r="L43" i="5"/>
  <c r="T14"/>
  <c r="F21" i="8" l="1"/>
  <c r="T43" i="5"/>
  <c r="O43"/>
  <c r="G21" i="8" l="1"/>
  <c r="R43" i="5"/>
  <c r="E2" i="4"/>
  <c r="F2" s="1"/>
  <c r="E14"/>
  <c r="E13" s="1"/>
  <c r="E27" s="1"/>
  <c r="O16" l="1"/>
  <c r="K14"/>
  <c r="J14"/>
  <c r="J13" s="1"/>
  <c r="J27" s="1"/>
  <c r="I14"/>
  <c r="H14"/>
  <c r="H13" s="1"/>
  <c r="H27" s="1"/>
  <c r="I13"/>
  <c r="I27" s="1"/>
  <c r="L14"/>
  <c r="F14"/>
  <c r="F13" s="1"/>
  <c r="F27" s="1"/>
  <c r="G2"/>
  <c r="O17" l="1"/>
  <c r="G28" i="3"/>
  <c r="G69" i="8"/>
  <c r="H2" i="4"/>
  <c r="I2" s="1"/>
  <c r="S26"/>
  <c r="S25"/>
  <c r="S22"/>
  <c r="S21"/>
  <c r="S20"/>
  <c r="S19"/>
  <c r="S18"/>
  <c r="S17"/>
  <c r="S16"/>
  <c r="S15"/>
  <c r="U14"/>
  <c r="U13" s="1"/>
  <c r="U27" s="1"/>
  <c r="N14"/>
  <c r="N13" s="1"/>
  <c r="N27" s="1"/>
  <c r="C12"/>
  <c r="D12" s="1"/>
  <c r="G24" i="3"/>
  <c r="G23"/>
  <c r="G19"/>
  <c r="G15"/>
  <c r="C10"/>
  <c r="D10" s="1"/>
  <c r="E10" s="1"/>
  <c r="F10" s="1"/>
  <c r="G10" s="1"/>
  <c r="J2" i="4" l="1"/>
  <c r="S14"/>
  <c r="S13" s="1"/>
  <c r="S27" s="1"/>
  <c r="E12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G70" i="8"/>
  <c r="G27" i="3"/>
  <c r="T14" i="4"/>
  <c r="T13" s="1"/>
  <c r="T27" s="1"/>
  <c r="R17"/>
  <c r="V17" s="1"/>
  <c r="R16"/>
  <c r="V16" s="1"/>
  <c r="K2" l="1"/>
  <c r="L2" s="1"/>
  <c r="M2" s="1"/>
  <c r="N2" s="1"/>
  <c r="O2" s="1"/>
  <c r="P2" s="1"/>
  <c r="Q2" s="1"/>
  <c r="R2" s="1"/>
  <c r="S2" s="1"/>
  <c r="T2" s="1"/>
  <c r="U2" s="1"/>
  <c r="V2" s="1"/>
  <c r="G56" i="8"/>
  <c r="O18" i="4"/>
  <c r="Q18" s="1"/>
  <c r="R18" s="1"/>
  <c r="V18" s="1"/>
  <c r="G32" i="3"/>
  <c r="G31"/>
  <c r="O15" i="4"/>
  <c r="M14"/>
  <c r="M13" s="1"/>
  <c r="O19" l="1"/>
  <c r="O14"/>
  <c r="Q15"/>
  <c r="O13" l="1"/>
  <c r="R19"/>
  <c r="V19" s="1"/>
  <c r="Q14"/>
  <c r="R15"/>
  <c r="V15" l="1"/>
  <c r="V14" s="1"/>
  <c r="V13" s="1"/>
  <c r="R21"/>
  <c r="V21" s="1"/>
  <c r="G43" i="3"/>
  <c r="G44"/>
  <c r="Q13" i="4"/>
  <c r="R14"/>
  <c r="G31" i="1"/>
  <c r="O21" i="4" l="1"/>
  <c r="R20"/>
  <c r="V20" s="1"/>
  <c r="O20"/>
  <c r="G46" i="3"/>
  <c r="R13" i="4"/>
  <c r="G56" i="1"/>
  <c r="Q27" i="4" l="1"/>
  <c r="G48" i="3"/>
  <c r="O22" i="4" l="1"/>
  <c r="R22"/>
  <c r="V22" s="1"/>
  <c r="Q29"/>
  <c r="Q31" s="1"/>
  <c r="G50" i="3"/>
  <c r="Q32" i="4" l="1"/>
  <c r="F45" i="8" s="1"/>
  <c r="G53" i="3"/>
  <c r="F47" i="8" l="1"/>
  <c r="O25" i="4"/>
  <c r="G57" i="3"/>
  <c r="G58"/>
  <c r="F93" i="8" l="1"/>
  <c r="F92"/>
  <c r="R25" i="4"/>
  <c r="V25" s="1"/>
  <c r="G59" i="3" l="1"/>
  <c r="R26" i="4" l="1"/>
  <c r="O26"/>
  <c r="G11" i="1"/>
  <c r="V26" i="4" l="1"/>
  <c r="M27" l="1"/>
  <c r="O27"/>
  <c r="V27" l="1"/>
  <c r="R27"/>
  <c r="G18"/>
  <c r="G13" s="1"/>
  <c r="L13"/>
  <c r="L27" s="1"/>
  <c r="G27" l="1"/>
  <c r="K18"/>
  <c r="K13" s="1"/>
  <c r="K27" s="1"/>
  <c r="L29"/>
  <c r="L31" s="1"/>
  <c r="L32" s="1"/>
  <c r="E45" i="8" s="1"/>
  <c r="E47" s="1"/>
  <c r="E92" l="1"/>
  <c r="F15" s="1"/>
  <c r="G15" s="1"/>
  <c r="E93"/>
  <c r="F94" s="1"/>
  <c r="G47"/>
  <c r="G45"/>
  <c r="G59" l="1"/>
  <c r="C24" i="9"/>
  <c r="B26" s="1"/>
  <c r="G84" i="8"/>
  <c r="G92" l="1"/>
  <c r="G93" l="1"/>
</calcChain>
</file>

<file path=xl/comments1.xml><?xml version="1.0" encoding="utf-8"?>
<comments xmlns="http://schemas.openxmlformats.org/spreadsheetml/2006/main">
  <authors>
    <author>rwilski</author>
  </authors>
  <commentList>
    <comment ref="D19" authorId="0">
      <text>
        <r>
          <rPr>
            <sz val="9"/>
            <color indexed="81"/>
            <rFont val="Tahoma"/>
            <family val="2"/>
            <charset val="238"/>
          </rPr>
          <t>przykłady
- decyzja MNiSW
- umowa z instytucją
- plan projektu
- decyzja wydziału</t>
        </r>
      </text>
    </comment>
    <comment ref="D23" authorId="0">
      <text>
        <r>
          <rPr>
            <sz val="9"/>
            <color indexed="81"/>
            <rFont val="Tahoma"/>
            <family val="2"/>
            <charset val="238"/>
          </rPr>
          <t>przykłady
- decyzja MNiSW
- umowa z instytucją
- plan projektu
- decyzja wydziału</t>
        </r>
      </text>
    </comment>
    <comment ref="D27" authorId="0">
      <text>
        <r>
          <rPr>
            <sz val="9"/>
            <color indexed="81"/>
            <rFont val="Tahoma"/>
            <family val="2"/>
            <charset val="238"/>
          </rPr>
          <t>przykłady
- decyzja MNiSW
- umowa z instytucją
- plan projektu
- decyzja wydziału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przykłady
- decyzja MNiSW
- umowa z instytucją
- plan projektu
- decyzja wydziału</t>
        </r>
      </text>
    </comment>
  </commentList>
</comments>
</file>

<file path=xl/comments2.xml><?xml version="1.0" encoding="utf-8"?>
<comments xmlns="http://schemas.openxmlformats.org/spreadsheetml/2006/main">
  <authors>
    <author>rwilski</author>
  </authors>
  <commentList>
    <comment ref="D15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19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23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27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46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48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50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 / zadania
- decyzja wydziału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  <comment ref="D57" authorId="0">
      <text>
        <r>
          <rPr>
            <sz val="9"/>
            <color indexed="81"/>
            <rFont val="Tahoma"/>
            <family val="2"/>
            <charset val="238"/>
          </rPr>
          <t>- decyzja MNiSW
- umowa z instytucją
- plan projektu
- decyzja wydziału</t>
        </r>
      </text>
    </comment>
  </commentList>
</comments>
</file>

<file path=xl/comments3.xml><?xml version="1.0" encoding="utf-8"?>
<comments xmlns="http://schemas.openxmlformats.org/spreadsheetml/2006/main">
  <authors>
    <author>rwilski</author>
  </authors>
  <commentList>
    <comment ref="Q10" authorId="0">
      <text>
        <r>
          <rPr>
            <sz val="9"/>
            <color indexed="81"/>
            <rFont val="Tahoma"/>
            <family val="2"/>
            <charset val="238"/>
          </rPr>
          <t>kwota zgodnie z umową
decyzją, planem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wyjaśnienie:</t>
        </r>
        <r>
          <rPr>
            <sz val="9"/>
            <color indexed="81"/>
            <rFont val="Tahoma"/>
            <family val="2"/>
            <charset val="238"/>
          </rPr>
          <t xml:space="preserve">
narzut kosztów pośrednich 
WFAiIS - 25%
pozostałe jednostki - 30%
</t>
        </r>
      </text>
    </comment>
    <comment ref="Q36" authorId="0">
      <text>
        <r>
          <rPr>
            <sz val="9"/>
            <color indexed="81"/>
            <rFont val="Tahoma"/>
            <family val="2"/>
            <charset val="238"/>
          </rPr>
          <t>kwota zgodnie z umową
decyzją, planem</t>
        </r>
      </text>
    </comment>
  </commentList>
</comments>
</file>

<file path=xl/sharedStrings.xml><?xml version="1.0" encoding="utf-8"?>
<sst xmlns="http://schemas.openxmlformats.org/spreadsheetml/2006/main" count="749" uniqueCount="248">
  <si>
    <t>PLAN ŚRODKÓW NA FINANSOWANIE DZIAŁALNOŚCI BADAWCZEJ</t>
  </si>
  <si>
    <t>lp.</t>
  </si>
  <si>
    <t>wyszczególnienie</t>
  </si>
  <si>
    <t>I</t>
  </si>
  <si>
    <t>środki na finansowanie działalności statutowej</t>
  </si>
  <si>
    <t>utrzymanie potencjału badawczego jednostki</t>
  </si>
  <si>
    <t>a</t>
  </si>
  <si>
    <t>-</t>
  </si>
  <si>
    <t>dotacja przyznana na rok planowany</t>
  </si>
  <si>
    <t>środki pozostające do dyspozycji z roku ubiegłego</t>
  </si>
  <si>
    <t>b</t>
  </si>
  <si>
    <t>c</t>
  </si>
  <si>
    <t>działalność polegajaca na prowadzeniu badań naukowych lub prac służących rozwojowi młodych naukowców</t>
  </si>
  <si>
    <t>utrzymanie specjalnego urządzenia badawczego (tzw. SPUB)</t>
  </si>
  <si>
    <t>II</t>
  </si>
  <si>
    <t>środki na realizację projektów finansowanych przez Narodowe Centrum Badań i Rozwoju (NCBiR)</t>
  </si>
  <si>
    <t>środki przyznane na rok planowany</t>
  </si>
  <si>
    <t>III</t>
  </si>
  <si>
    <t>środki na realizację projektów finansowanych przez Narodowe Centrum Nauki (NCN)</t>
  </si>
  <si>
    <t>IV</t>
  </si>
  <si>
    <t>środki na finansowanie współpracy naukowej z zagranicą - środki krajowe (tzw. SPB)</t>
  </si>
  <si>
    <t>V</t>
  </si>
  <si>
    <t>środki na finansowanie współpracy naukowej z zagranicą - programy międzynarodowe i inne zagraniczne</t>
  </si>
  <si>
    <t>VI</t>
  </si>
  <si>
    <t>środki na finansowanie współpracy naukowej z zagranicą - fundusze strukturalne</t>
  </si>
  <si>
    <t>VII</t>
  </si>
  <si>
    <t>sprzedaż pozostałych prac, usług badawczych i rozwojowych</t>
  </si>
  <si>
    <t>planowana sprzedaż</t>
  </si>
  <si>
    <t>VIII</t>
  </si>
  <si>
    <t>środki na realizację programów lub przedsięwzięć określonych przez ministra</t>
  </si>
  <si>
    <t>IX</t>
  </si>
  <si>
    <t>środki pozostałe (np. od jednostek samorządu terytorialnego)</t>
  </si>
  <si>
    <t xml:space="preserve">wykonanie </t>
  </si>
  <si>
    <t>[w zł]</t>
  </si>
  <si>
    <t>plan</t>
  </si>
  <si>
    <t>źródło informacji</t>
  </si>
  <si>
    <t>zmiana
[5-4]</t>
  </si>
  <si>
    <t>konto: 845</t>
  </si>
  <si>
    <t>dokument źródłowy</t>
  </si>
  <si>
    <t>lp</t>
  </si>
  <si>
    <t>koszt własny działalności badawczej</t>
  </si>
  <si>
    <t>planowane zakupy aparatury naukowo - badawczej</t>
  </si>
  <si>
    <t>narzut kosztów pośrednich 
[%]</t>
  </si>
  <si>
    <t>koszty pośrednie 
[w zł]</t>
  </si>
  <si>
    <t>koszty bezpośrednie</t>
  </si>
  <si>
    <t>w tym aparatura naukowo - badawcza</t>
  </si>
  <si>
    <t>w tym wynagrodzenia osobowe z narzutami</t>
  </si>
  <si>
    <t xml:space="preserve">w tym prenumerata </t>
  </si>
  <si>
    <t>statut podstawowy - sytuacja nadzwyczajna / restrukturyzacja</t>
  </si>
  <si>
    <t>działalność upowszechniająca naukę</t>
  </si>
  <si>
    <t>wykonanie</t>
  </si>
  <si>
    <t>koszt własny</t>
  </si>
  <si>
    <t>koszty pośrednie</t>
  </si>
  <si>
    <t>XI</t>
  </si>
  <si>
    <t>przychody działalności badawczej</t>
  </si>
  <si>
    <t>A</t>
  </si>
  <si>
    <t>kwota 
[w zł]</t>
  </si>
  <si>
    <t>Dotacje z budżetu</t>
  </si>
  <si>
    <t>na zadania związane z kształceniem studentów studiów stacjonarnych, uczestników stacjonarnych studiów doktoranckich i kadr naukowych oraz utrzymaniem uczelni, w tym remonty (dotacja podstawowa)</t>
  </si>
  <si>
    <t>dofinansowanie zadań projakościowych, przeznaczone na:</t>
  </si>
  <si>
    <t>dofinansowanie jednostek organizacyjnych mających statut KNOW, w tym z tytułu dodatku do wynagrodzenia dla pracowników specjalnych stypendiów naukowych dla uczestników stacjonarnych studiów doktoranckich oraz specjalnych stypendiów naukowych dla studentów</t>
  </si>
  <si>
    <t>dofinansowanie podstawowych jednostek organizacyjnych uczelni posiadających ocenę wyróżniającą na podstawie opinii Komisji, dotyczącej oceny kształcenia, </t>
  </si>
  <si>
    <t>dofinansowanie podstawowych jednostek organizacyjnych uczelni w zakresie wdrażania systemów poprawy jakości kształcenia oraz Krajowych Ram Kwalifikacji</t>
  </si>
  <si>
    <t>Środki z budżetów jednostek samorządu terytorialnego lub ich związków</t>
  </si>
  <si>
    <t>Projekty finansowane przez jednostki samorządu terytorialnego</t>
  </si>
  <si>
    <t>Opłaty za świadczone usługi edukacyjne</t>
  </si>
  <si>
    <t>opłaty na studiach niestacjonarnych (wraz z repetami za studia niestacjonarne)</t>
  </si>
  <si>
    <t>opłaty na studiach podyplomowych</t>
  </si>
  <si>
    <t>opłaty na kursach dokształcających</t>
  </si>
  <si>
    <t>opłaty z tytułu repet na studiach stacjonarnych</t>
  </si>
  <si>
    <t>Pozostałe przychody działalności dydaktycznej</t>
  </si>
  <si>
    <t>Opłaty z tytułu rekrutacji - studia niestacjonarne</t>
  </si>
  <si>
    <t>Przychody z tytułu przewodów doktorskich i habilitacyjnych</t>
  </si>
  <si>
    <t>Konferencje</t>
  </si>
  <si>
    <t>Usługi edukacyjne Wydziałów na rzecz podmitów zewnętrznych, w tym inne Ministerstwa niż MNiSW</t>
  </si>
  <si>
    <t>Pozostałe przychody działalności dydaktycznej związane ze sprzedażą usług</t>
  </si>
  <si>
    <t>Sprzedaż reklam - poza Głosem Uczelni</t>
  </si>
  <si>
    <t>Sprzedaż usług kulturalnych - Muzeum Przyrodnicze</t>
  </si>
  <si>
    <t>Sprzedaż usług - Konsorcjum Matematyczne</t>
  </si>
  <si>
    <t>Sprzedaż usług - Najem Lokali użytkowych i gruntów - Wydziały</t>
  </si>
  <si>
    <t>Pozostałe usługi Wydziałów</t>
  </si>
  <si>
    <t>Sprzedaż usług - Kangur Matematyczny</t>
  </si>
  <si>
    <t>Sprzedaż usług - Rozmowy Telefoniczne - Wydział</t>
  </si>
  <si>
    <t>Sprzedaż usług związanych z Konferencjami</t>
  </si>
  <si>
    <t>ŚRODKI DO DYSPOZYCJI W RAMACH DZIAŁALNOŚCI DYDAKTYCZNEJ (I+II+III+IV+V)</t>
  </si>
  <si>
    <t>PLAN ŚRODKÓW NA FINANSOWANIE DZIAŁALNOŚCI DYDAKTYCZNEJ</t>
  </si>
  <si>
    <t>Projekty i zadania finansowane przez jednostki samorządu terytorialnego</t>
  </si>
  <si>
    <t>Odpłatne usługi edukacyjne</t>
  </si>
  <si>
    <t>dotacja przyznana</t>
  </si>
  <si>
    <t>dotacja / umowa</t>
  </si>
  <si>
    <t>PLAN</t>
  </si>
  <si>
    <t>Fundusz spójności 
[%]</t>
  </si>
  <si>
    <t>Fundusz spójności 
[w zł]</t>
  </si>
  <si>
    <t>Pozostało 
[4-6]</t>
  </si>
  <si>
    <t>do dyspozycji Rektora 
[% z p.7]</t>
  </si>
  <si>
    <t>do dyspozycji Rektora 
[w zł]</t>
  </si>
  <si>
    <t>do dyspozycji Wydziału 
[% z p.7]</t>
  </si>
  <si>
    <t>do dyspozycji Wydziału 
[w zł]</t>
  </si>
  <si>
    <t>Przychody z działalności dydaktycznej</t>
  </si>
  <si>
    <t>Przychody z tytułu realizacji projektów finansowanych programów międzynarodowych i innych środków zagranicznych - koszty pośrednie</t>
  </si>
  <si>
    <t>Przychody z tytułu realizacji projektów finansowanych z funduszy strukturalnych UE - koszty pośrednie</t>
  </si>
  <si>
    <t>PLAN WYDZIAŁU</t>
  </si>
  <si>
    <t>w zł</t>
  </si>
  <si>
    <t>źródło 
informacji</t>
  </si>
  <si>
    <t>Środki z lat poprzednich do dyspozycji Wydziału</t>
  </si>
  <si>
    <t>dotacja podstawowa w części do dyspozycji Wydziału</t>
  </si>
  <si>
    <t>opłaty za świadczone usługi edukacyjne</t>
  </si>
  <si>
    <t>opłaty z tytułu rekrutacji - studia niestacjonarne</t>
  </si>
  <si>
    <t>przychody z tytułu przewodów doktorskich i habilitacyjnych</t>
  </si>
  <si>
    <t>konferencje</t>
  </si>
  <si>
    <t>usługi edukacyjne Wydziałów na rzecz podmitów zewnętrznych, w tym inne Ministerstwa niż MNiSW</t>
  </si>
  <si>
    <t>Przychody zadań celowych finansowanych w 100%</t>
  </si>
  <si>
    <t>środki z budżetów jednostek samorządu terytorialnego lub ich związków</t>
  </si>
  <si>
    <t>Narzut na Fundusz Spójności</t>
  </si>
  <si>
    <t>Środki do dyspozycji Wydziału</t>
  </si>
  <si>
    <t>Środki do dyspozycji Rektora</t>
  </si>
  <si>
    <t>Koszty jednostki</t>
  </si>
  <si>
    <t>wynagrodzenia osobowe z narzutami, z tego:</t>
  </si>
  <si>
    <t>stypendia doktoranckie, z tego:</t>
  </si>
  <si>
    <t>stypendia dydaktyczne dla doktorantów studiów stacjonarnych</t>
  </si>
  <si>
    <t>wynagrodzenia osobowe z narzutami - podstawowe</t>
  </si>
  <si>
    <t>wynagrodzenia osobowe z narzutami - studia odpłatne</t>
  </si>
  <si>
    <t>wynagrodzenia osobowe z narzutami - projakościowe</t>
  </si>
  <si>
    <t>zadania projakościowe - inne wydatki nie związane z wynagrodzeniami osobowymi</t>
  </si>
  <si>
    <t>media - energia elektryczna, energia cieplna, gaz, woda, opał</t>
  </si>
  <si>
    <t>limit kosztów na działalność dydaktyczną wydziału</t>
  </si>
  <si>
    <t>limit kosztów na działalność studencką (finansowaną z repet na studiach stacjonarnych)</t>
  </si>
  <si>
    <t>usługi wewnętrzne - Dział Transportu</t>
  </si>
  <si>
    <t>usługi wewnętrzne - Wydawnictwo Naukowe UMK</t>
  </si>
  <si>
    <t>usługi wewnętrzne - Uczelniane Centrum Informatyczne</t>
  </si>
  <si>
    <t>usługi wewnętrzne - Hotel Uniwersytecki</t>
  </si>
  <si>
    <t>usługi wewnętrzne - inne wydziały</t>
  </si>
  <si>
    <t>ŚRODKI 
DYDAKTYKA</t>
  </si>
  <si>
    <t>ŚRODKI NA FINANSOWANIE DZIAŁALNOŚCI BADAWCZEJ (I+II+III+IV+V+VI+VII+VIII+IX)</t>
  </si>
  <si>
    <t>ŚRODKI NA FINANSOWANIE DZIAŁALNOŚCI DYDAKTYCZNEJ (I+II+III+IV+V+VI)</t>
  </si>
  <si>
    <t xml:space="preserve"> 
[4-6]</t>
  </si>
  <si>
    <t>Środki do wykorzystania za zgodą JM Rektora (tzw. uruchomienie środków zamrożonych)</t>
  </si>
  <si>
    <t>Środki do wykorzystania z Konferencji z ubiegłego roku</t>
  </si>
  <si>
    <t>saldo limitów</t>
  </si>
  <si>
    <t>Wynik Wydziału z lat poprzednich</t>
  </si>
  <si>
    <t>PLAN ROZDZIAŁU PRZYCHODÓW DZIAŁALNOŚCI DYDAKTYCZNEJ</t>
  </si>
  <si>
    <t>decyzja 
JM Rektora</t>
  </si>
  <si>
    <t>ŚRODKI DYDAKTYKA</t>
  </si>
  <si>
    <t>ŚRODKI BADANIA</t>
  </si>
  <si>
    <t>środki na finansowanie współpracy naukowej z zagranicą - programy międzynarodowe i inne zagraniczne - koszty pośrednie</t>
  </si>
  <si>
    <t>środki na finansowanie współpracy naukowej z zagranicą - fundusze strukturalne - koszty pośrednie</t>
  </si>
  <si>
    <t>PLAN KOSZTÓW POŚREDNICH DZIAŁALNOŚCI BADAWCZEJ I PRZYCHODÓW Z UMOWNEJ DZIAŁALNOŚCI BADAWCZEJ</t>
  </si>
  <si>
    <t>PRZYCHODY RAZEM</t>
  </si>
  <si>
    <t>KOSZTY POŚREDNIE RAZEM</t>
  </si>
  <si>
    <t>koszt własny bez aparatury</t>
  </si>
  <si>
    <t>przychody ze sprzedaży pozostałych prac, usług badawczych i rozwojowych</t>
  </si>
  <si>
    <t>limit kosztów na utrzymanie obiektów wydziału</t>
  </si>
  <si>
    <t>koszty pozostałych prac, usług badawczych i rozwojowych</t>
  </si>
  <si>
    <t>limit kosztów na studiach odpłatnych</t>
  </si>
  <si>
    <t>nakłady na aktywa trwałe finansowane z limitów na działalność dydaktyczną, utrzymanie obiektów, studia odpłatne, inne limity - do 3,5 tys. zł</t>
  </si>
  <si>
    <t>nakłady na aktywa trwałe finansowane z środków zadań celowych finansowanych w 100% - do 3,5 tys. zł</t>
  </si>
  <si>
    <t>Przychody do dyspozycji Wydziału (IV.1+IV.2+IV.3+IV.4+IV.5+IV.6+IV.7)</t>
  </si>
  <si>
    <t>pokrycie części kosztów utrzymania ZOD Grudziądz</t>
  </si>
  <si>
    <t>pokrycie części kosztów utrzymania Collegium Humanisticum i obiektu ul. Lwowska 1</t>
  </si>
  <si>
    <t>limit kosztów konferencji</t>
  </si>
  <si>
    <t>Wynik roku bieżącego (V - VII)</t>
  </si>
  <si>
    <t>Wynik Wydziału narastająco</t>
  </si>
  <si>
    <t>X</t>
  </si>
  <si>
    <t>Wynik Wydziału z roku poprzedzającego</t>
  </si>
  <si>
    <t>amortyzacja powyżej 3,5 tys. zł odniesiona w koszty pośrednie (dopuszczalny limit wydatków na środki trwałe powyżej 3,5 tys. zł)</t>
  </si>
  <si>
    <t>RAZEM</t>
  </si>
  <si>
    <t>odsetki i prowizje od kredytów i pożyczek zaciągniętych na podtrzymanie płynności Uniwersytetu</t>
  </si>
  <si>
    <t>LIMIT</t>
  </si>
  <si>
    <t>Nakłady na aktywa trwałe i wartości niematerialne i prawne o wartości powyżej 3,5 tys. zł</t>
  </si>
  <si>
    <t>/ podpis Dziekana /</t>
  </si>
  <si>
    <t>/ Data /</t>
  </si>
  <si>
    <t>…………………………………………………………………</t>
  </si>
  <si>
    <t>……………………….………………………</t>
  </si>
  <si>
    <t>……………………………………………………………</t>
  </si>
  <si>
    <t>/ data /</t>
  </si>
  <si>
    <t>…………………….………</t>
  </si>
  <si>
    <t>liczba zatrudnionych bez projektów (etaty)</t>
  </si>
  <si>
    <t>środki pozostawione na rok przyszły</t>
  </si>
  <si>
    <t>/ pola wypełnia Samodzielna Sekcja Ekonomiczno - Finansowa /</t>
  </si>
  <si>
    <t>/ pola wypełnione automatycznie /</t>
  </si>
  <si>
    <t>/ pola wypełniane przez Wydział /</t>
  </si>
  <si>
    <t>nauczyciele akademiccy razem</t>
  </si>
  <si>
    <t>grupa profesorów</t>
  </si>
  <si>
    <t>grupa adiunktów i starszych wykładowców</t>
  </si>
  <si>
    <t>grupa asystentów, wykładowców, lektorów</t>
  </si>
  <si>
    <t>pracownicy niebędący nauczycielami akademickimi razem</t>
  </si>
  <si>
    <t>pracownicy biblioteczni</t>
  </si>
  <si>
    <t>pracownicy naukowo i inż..-techniczni</t>
  </si>
  <si>
    <t>pracownicy informatyki</t>
  </si>
  <si>
    <t>pracownicy administracji</t>
  </si>
  <si>
    <t>pracownicy obsługi</t>
  </si>
  <si>
    <t>limit kosztów związanych z przewodami doktorskimi i habilitacyjnymi (zewnętrznymi)</t>
  </si>
  <si>
    <t>Rachunek wyniku podstawowej jednostki organizacyjnej</t>
  </si>
  <si>
    <t>Informacje uzupełniające</t>
  </si>
  <si>
    <t>liczba studentów ogółem</t>
  </si>
  <si>
    <t>studiów stacjonarnych</t>
  </si>
  <si>
    <t>w tym nowo przyjętych</t>
  </si>
  <si>
    <t>studiów niestacjonarnych</t>
  </si>
  <si>
    <t>w tym uczestników stacjonarnych studiów doktoranckich</t>
  </si>
  <si>
    <t>liczba uczestników studiów doktoranckich ogółem</t>
  </si>
  <si>
    <t>liczba uczestników studiów doktoranckich pobierajacych stypendium doktoranckie</t>
  </si>
  <si>
    <t>PLAN RZECZOWO - FINANSOWY WYDZIAŁU</t>
  </si>
  <si>
    <t>Usługi edukacyjne Wydziałów na rzecz podmiotów zewnętrznych, w tym inne Ministerstwa niż MNiSW</t>
  </si>
  <si>
    <t>działalność polegająca na prowadzeniu badań naukowych lub prac służących rozwojowi młodych naukowców</t>
  </si>
  <si>
    <t>wynagrodzenia osobowe z narzutami - zadania celowe finansowane w 100%</t>
  </si>
  <si>
    <t>wynagrodzenia osobowe z narzutami - związane z usługami pozostałymi dydaktycznymi (m.in. edukacyjne)</t>
  </si>
  <si>
    <t>PŚnFDD</t>
  </si>
  <si>
    <t>PRPDD</t>
  </si>
  <si>
    <t>PKPDBiPzUDB</t>
  </si>
  <si>
    <t>limit na koszty związane z realizacją usług pozostałych (m.in. edukacyjnych) bez wynagrodzeń osobowych z narzutami</t>
  </si>
  <si>
    <t xml:space="preserve"> </t>
  </si>
  <si>
    <t>koszty miedzywydziałowe (koszty SPNJO, UCS, oraz koszty ACKiS, Radia Sfera, samorządu studenckiego, doktoranckiego i pozostałej działalności studenckiej), z tego:</t>
  </si>
  <si>
    <t>limit kosztów finansowanych środkami z lat poprzednich</t>
  </si>
  <si>
    <t>rezerwy (na odprawy emerytalno - rentowe, jubileuszowe, urlopy), z tego:</t>
  </si>
  <si>
    <t xml:space="preserve">   rezerwy na świadczenia pracownicze</t>
  </si>
  <si>
    <t xml:space="preserve">   rezerwy na urlopy</t>
  </si>
  <si>
    <t xml:space="preserve">   koszty SPNJO</t>
  </si>
  <si>
    <t xml:space="preserve">   koszty UCS</t>
  </si>
  <si>
    <t xml:space="preserve">   pozostałe koszty </t>
  </si>
  <si>
    <t>Koszty Jednostki razem (od 1 do 23), w tym:</t>
  </si>
  <si>
    <t>Przychody do dyspozycji Wydziału</t>
  </si>
  <si>
    <t>przychody z części narzutu kosztów pośrednich z tytułu realizacji projektów finansowanych programów międzynarodowych i innych środków zagranicznych - dydaktycznych</t>
  </si>
  <si>
    <t>przychody z części narzutu kosztów pośrednich z tytułu realizacji projektów finansowanych z funduszy strukturalnych UE - dydaktycznych</t>
  </si>
  <si>
    <t>Sprzedaż usług związanych z konferencjami</t>
  </si>
  <si>
    <t>pozostałe przychody działalności dydaktycznej (bez zadań celowych finansowanych w 100%)</t>
  </si>
  <si>
    <t>Pozostałe przychody działalności dydaktycznej związane ze sprzedażą usług (bez zadań celowych finansowanych w 100%)</t>
  </si>
  <si>
    <t>Wynik Wydziału bez uwzględnienia wykorzystania środków do dyspozycji z lat poprzednich (V - (VII-VI.5))</t>
  </si>
  <si>
    <t xml:space="preserve">statut podstawowy </t>
  </si>
  <si>
    <t xml:space="preserve">środki pozostawione na rok przyszły </t>
  </si>
  <si>
    <t xml:space="preserve">statut podstawowy - sytuacja nadzwyczajna + restrukturyzacja </t>
  </si>
  <si>
    <t xml:space="preserve">działalność upowszechniająca naukę </t>
  </si>
  <si>
    <t>narzut kosztów pośrednich w ramach projektu</t>
  </si>
  <si>
    <t>w tym
pozostałe koszty</t>
  </si>
  <si>
    <t>pozostałe koszty zadań celowych finansowane w 100% ze źródeł zewnętrznych do wysokości uzyskanych środków</t>
  </si>
  <si>
    <t>planowany wkład własny w projekty finansowane ze źródeł zewnętrznych / koszty niekwalifikowalne - dydaktyczne</t>
  </si>
  <si>
    <t>planowany wkład własny w projekty finansowane ze źródeł zewnętrznych / koszty niekwalifikowalne - badawcze</t>
  </si>
  <si>
    <t>limit na remonty własne finansowane ze środków własnych</t>
  </si>
  <si>
    <r>
      <t xml:space="preserve">Przychody z tytułu realizacji projektów finansowanych z funduszy strukturalnych UE - </t>
    </r>
    <r>
      <rPr>
        <b/>
        <sz val="9"/>
        <color theme="1"/>
        <rFont val="Calibri"/>
        <family val="2"/>
        <charset val="238"/>
        <scheme val="minor"/>
      </rPr>
      <t>narzut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kosztów pośrednich</t>
    </r>
  </si>
  <si>
    <r>
      <t xml:space="preserve">Przychody z tytułu realizacji projektów finansowanych programów międzynarodowych i innych środków zagranicznych - </t>
    </r>
    <r>
      <rPr>
        <b/>
        <sz val="9"/>
        <color theme="1"/>
        <rFont val="Calibri"/>
        <family val="2"/>
        <charset val="238"/>
        <scheme val="minor"/>
      </rPr>
      <t>narzut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kosztów pośrednich</t>
    </r>
  </si>
  <si>
    <t>narzut na koszty pośrednie działalności badawczej do dyspozycji Wydziału</t>
  </si>
  <si>
    <t>opłaty wnoszone przez cudzoziemców</t>
  </si>
  <si>
    <t>materiały i usługi</t>
  </si>
  <si>
    <t>fundusz bezosobowy - praktyki</t>
  </si>
  <si>
    <t>fundusz bezosobowy - godziny zlecone</t>
  </si>
  <si>
    <t>inne (wpisać jakie)</t>
  </si>
  <si>
    <t>nakłady na środki trwałe do 3,5 tys. zł</t>
  </si>
  <si>
    <t>LIMIT KOSZTÓW NA DZIAŁALNOŚĆ DYDAKTYCZNĄ WYDZIAŁU</t>
  </si>
  <si>
    <t>pozostałe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</si>
</sst>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44">
    <xf numFmtId="0" fontId="0" fillId="0" borderId="0" xfId="0"/>
    <xf numFmtId="4" fontId="1" fillId="2" borderId="4" xfId="0" applyNumberFormat="1" applyFont="1" applyFill="1" applyBorder="1" applyAlignment="1" applyProtection="1">
      <alignment vertical="center" wrapText="1"/>
      <protection locked="0"/>
    </xf>
    <xf numFmtId="4" fontId="1" fillId="2" borderId="11" xfId="0" applyNumberFormat="1" applyFont="1" applyFill="1" applyBorder="1" applyAlignment="1" applyProtection="1">
      <alignment vertical="center" wrapText="1"/>
      <protection locked="0"/>
    </xf>
    <xf numFmtId="4" fontId="1" fillId="2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7" fillId="5" borderId="3" xfId="0" applyNumberFormat="1" applyFont="1" applyFill="1" applyBorder="1" applyAlignment="1" applyProtection="1">
      <alignment horizontal="center" vertical="center"/>
      <protection hidden="1"/>
    </xf>
    <xf numFmtId="1" fontId="7" fillId="0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4" fontId="4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4" fontId="7" fillId="0" borderId="4" xfId="0" applyNumberFormat="1" applyFont="1" applyFill="1" applyBorder="1" applyAlignment="1" applyProtection="1">
      <alignment vertical="center" wrapText="1"/>
      <protection hidden="1"/>
    </xf>
    <xf numFmtId="4" fontId="7" fillId="0" borderId="7" xfId="0" applyNumberFormat="1" applyFont="1" applyFill="1" applyBorder="1" applyAlignment="1" applyProtection="1">
      <alignment vertical="center" wrapText="1"/>
      <protection hidden="1"/>
    </xf>
    <xf numFmtId="4" fontId="7" fillId="0" borderId="4" xfId="0" applyNumberFormat="1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4" fontId="7" fillId="3" borderId="4" xfId="0" applyNumberFormat="1" applyFont="1" applyFill="1" applyBorder="1" applyAlignment="1" applyProtection="1">
      <alignment vertical="center" wrapText="1"/>
      <protection hidden="1"/>
    </xf>
    <xf numFmtId="4" fontId="1" fillId="0" borderId="4" xfId="0" applyNumberFormat="1" applyFont="1" applyFill="1" applyBorder="1" applyAlignment="1" applyProtection="1">
      <alignment vertical="center" wrapText="1"/>
      <protection hidden="1"/>
    </xf>
    <xf numFmtId="4" fontId="1" fillId="0" borderId="4" xfId="0" applyNumberFormat="1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4" fontId="1" fillId="4" borderId="4" xfId="0" applyNumberFormat="1" applyFont="1" applyFill="1" applyBorder="1" applyAlignment="1" applyProtection="1">
      <alignment vertical="center" wrapText="1"/>
      <protection hidden="1"/>
    </xf>
    <xf numFmtId="4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7" xfId="0" applyNumberFormat="1" applyFont="1" applyFill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4" fontId="7" fillId="5" borderId="4" xfId="0" applyNumberFormat="1" applyFont="1" applyFill="1" applyBorder="1" applyAlignment="1" applyProtection="1">
      <alignment horizontal="right" vertical="center" wrapText="1"/>
      <protection hidden="1"/>
    </xf>
    <xf numFmtId="4" fontId="7" fillId="5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Protection="1">
      <protection hidden="1"/>
    </xf>
    <xf numFmtId="1" fontId="2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" fontId="7" fillId="0" borderId="4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4" fontId="1" fillId="4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vertical="center"/>
      <protection hidden="1"/>
    </xf>
    <xf numFmtId="4" fontId="7" fillId="0" borderId="4" xfId="0" applyNumberFormat="1" applyFont="1" applyFill="1" applyBorder="1" applyAlignment="1" applyProtection="1">
      <alignment vertical="center"/>
      <protection hidden="1"/>
    </xf>
    <xf numFmtId="4" fontId="1" fillId="0" borderId="7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5" borderId="4" xfId="0" applyFont="1" applyFill="1" applyBorder="1" applyAlignment="1" applyProtection="1">
      <alignment vertical="center" wrapText="1"/>
      <protection hidden="1"/>
    </xf>
    <xf numFmtId="4" fontId="7" fillId="5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 wrapText="1"/>
      <protection hidden="1"/>
    </xf>
    <xf numFmtId="4" fontId="1" fillId="0" borderId="0" xfId="0" applyNumberFormat="1" applyFont="1" applyAlignment="1" applyProtection="1">
      <alignment vertical="center" wrapText="1"/>
      <protection hidden="1"/>
    </xf>
    <xf numFmtId="9" fontId="1" fillId="0" borderId="0" xfId="1" applyFont="1" applyAlignment="1" applyProtection="1">
      <alignment horizontal="center" vertical="center" wrapText="1"/>
      <protection hidden="1"/>
    </xf>
    <xf numFmtId="1" fontId="7" fillId="0" borderId="3" xfId="0" applyNumberFormat="1" applyFont="1" applyFill="1" applyBorder="1" applyAlignment="1" applyProtection="1">
      <alignment horizontal="center" vertical="center"/>
      <protection hidden="1"/>
    </xf>
    <xf numFmtId="1" fontId="7" fillId="5" borderId="1" xfId="0" applyNumberFormat="1" applyFont="1" applyFill="1" applyBorder="1" applyAlignment="1" applyProtection="1">
      <alignment horizontal="center" vertical="center"/>
      <protection hidden="1"/>
    </xf>
    <xf numFmtId="9" fontId="1" fillId="5" borderId="0" xfId="1" applyFont="1" applyFill="1" applyAlignment="1" applyProtection="1">
      <alignment horizontal="center" vertical="center" wrapText="1"/>
      <protection hidden="1"/>
    </xf>
    <xf numFmtId="4" fontId="1" fillId="5" borderId="0" xfId="0" applyNumberFormat="1" applyFont="1" applyFill="1" applyAlignment="1" applyProtection="1">
      <alignment vertical="center" wrapText="1"/>
      <protection hidden="1"/>
    </xf>
    <xf numFmtId="4" fontId="1" fillId="5" borderId="0" xfId="0" applyNumberFormat="1" applyFont="1" applyFill="1" applyBorder="1" applyAlignment="1" applyProtection="1">
      <alignment vertical="center" wrapText="1"/>
      <protection hidden="1"/>
    </xf>
    <xf numFmtId="9" fontId="1" fillId="5" borderId="0" xfId="1" applyFont="1" applyFill="1" applyBorder="1" applyAlignment="1" applyProtection="1">
      <alignment horizontal="center" vertical="center" wrapText="1"/>
      <protection hidden="1"/>
    </xf>
    <xf numFmtId="4" fontId="1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5" borderId="0" xfId="0" applyNumberFormat="1" applyFont="1" applyFill="1" applyBorder="1" applyAlignment="1" applyProtection="1">
      <alignment horizontal="center" vertical="center"/>
      <protection hidden="1"/>
    </xf>
    <xf numFmtId="9" fontId="1" fillId="0" borderId="0" xfId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4" fontId="7" fillId="0" borderId="0" xfId="0" applyNumberFormat="1" applyFont="1" applyAlignment="1" applyProtection="1">
      <alignment horizontal="center" vertical="center" wrapText="1"/>
      <protection hidden="1"/>
    </xf>
    <xf numFmtId="4" fontId="7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4" xfId="1" applyFont="1" applyFill="1" applyBorder="1" applyAlignment="1" applyProtection="1">
      <alignment horizontal="center" vertical="center" wrapText="1"/>
      <protection hidden="1"/>
    </xf>
    <xf numFmtId="9" fontId="4" fillId="0" borderId="9" xfId="1" applyFont="1" applyFill="1" applyBorder="1" applyAlignment="1" applyProtection="1">
      <alignment horizontal="center" vertical="center" wrapText="1"/>
      <protection hidden="1"/>
    </xf>
    <xf numFmtId="9" fontId="4" fillId="0" borderId="16" xfId="1" applyFont="1" applyFill="1" applyBorder="1" applyAlignment="1" applyProtection="1">
      <alignment horizontal="center" vertical="center" wrapText="1"/>
      <protection hidden="1"/>
    </xf>
    <xf numFmtId="9" fontId="4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4" fontId="17" fillId="0" borderId="4" xfId="0" applyNumberFormat="1" applyFont="1" applyBorder="1" applyAlignment="1" applyProtection="1">
      <alignment horizontal="center" vertical="center" wrapText="1"/>
      <protection hidden="1"/>
    </xf>
    <xf numFmtId="9" fontId="1" fillId="0" borderId="4" xfId="1" applyFont="1" applyBorder="1" applyAlignment="1" applyProtection="1">
      <alignment horizontal="center" vertical="center" wrapText="1"/>
      <protection hidden="1"/>
    </xf>
    <xf numFmtId="9" fontId="1" fillId="0" borderId="9" xfId="1" applyFont="1" applyBorder="1" applyAlignment="1" applyProtection="1">
      <alignment horizontal="center" vertical="center" wrapText="1"/>
      <protection hidden="1"/>
    </xf>
    <xf numFmtId="4" fontId="1" fillId="4" borderId="13" xfId="0" applyNumberFormat="1" applyFont="1" applyFill="1" applyBorder="1" applyAlignment="1" applyProtection="1">
      <alignment vertical="center" wrapText="1"/>
      <protection hidden="1"/>
    </xf>
    <xf numFmtId="4" fontId="1" fillId="0" borderId="11" xfId="0" applyNumberFormat="1" applyFont="1" applyBorder="1" applyAlignment="1" applyProtection="1">
      <alignment vertical="center" wrapText="1"/>
      <protection hidden="1"/>
    </xf>
    <xf numFmtId="0" fontId="17" fillId="0" borderId="4" xfId="0" applyFont="1" applyBorder="1" applyAlignment="1" applyProtection="1">
      <alignment vertical="center" wrapTex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4" fontId="19" fillId="0" borderId="4" xfId="0" applyNumberFormat="1" applyFont="1" applyBorder="1" applyAlignment="1" applyProtection="1">
      <alignment horizontal="center" vertical="center" wrapText="1"/>
      <protection hidden="1"/>
    </xf>
    <xf numFmtId="9" fontId="7" fillId="0" borderId="4" xfId="1" applyFont="1" applyBorder="1" applyAlignment="1" applyProtection="1">
      <alignment horizontal="center" vertical="center" wrapText="1"/>
      <protection hidden="1"/>
    </xf>
    <xf numFmtId="9" fontId="7" fillId="0" borderId="9" xfId="1" applyFont="1" applyBorder="1" applyAlignment="1" applyProtection="1">
      <alignment horizontal="center" vertical="center" wrapText="1"/>
      <protection hidden="1"/>
    </xf>
    <xf numFmtId="4" fontId="7" fillId="4" borderId="13" xfId="0" applyNumberFormat="1" applyFont="1" applyFill="1" applyBorder="1" applyAlignment="1" applyProtection="1">
      <alignment vertical="center" wrapText="1"/>
      <protection hidden="1"/>
    </xf>
    <xf numFmtId="4" fontId="7" fillId="0" borderId="11" xfId="0" applyNumberFormat="1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left" vertical="center"/>
      <protection hidden="1"/>
    </xf>
    <xf numFmtId="4" fontId="7" fillId="0" borderId="4" xfId="0" applyNumberFormat="1" applyFont="1" applyFill="1" applyBorder="1" applyAlignment="1" applyProtection="1">
      <alignment horizontal="left" vertical="center" wrapText="1"/>
      <protection hidden="1"/>
    </xf>
    <xf numFmtId="4" fontId="7" fillId="0" borderId="4" xfId="0" applyNumberFormat="1" applyFont="1" applyFill="1" applyBorder="1" applyAlignment="1" applyProtection="1">
      <alignment horizontal="right" vertical="center" wrapText="1"/>
      <protection hidden="1"/>
    </xf>
    <xf numFmtId="9" fontId="7" fillId="0" borderId="4" xfId="1" applyFont="1" applyFill="1" applyBorder="1" applyAlignment="1" applyProtection="1">
      <alignment horizontal="left" vertical="center" wrapText="1"/>
      <protection hidden="1"/>
    </xf>
    <xf numFmtId="9" fontId="7" fillId="0" borderId="9" xfId="1" applyFont="1" applyFill="1" applyBorder="1" applyAlignment="1" applyProtection="1">
      <alignment horizontal="left" vertical="center" wrapText="1"/>
      <protection hidden="1"/>
    </xf>
    <xf numFmtId="4" fontId="7" fillId="4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9" fontId="1" fillId="0" borderId="0" xfId="0" applyNumberFormat="1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12" fillId="5" borderId="4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9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4" fontId="9" fillId="0" borderId="11" xfId="0" applyNumberFormat="1" applyFont="1" applyBorder="1" applyAlignment="1" applyProtection="1">
      <alignment vertical="center" wrapText="1"/>
      <protection hidden="1"/>
    </xf>
    <xf numFmtId="4" fontId="9" fillId="0" borderId="4" xfId="0" applyNumberFormat="1" applyFont="1" applyBorder="1" applyAlignment="1" applyProtection="1">
      <alignment vertical="center" wrapText="1"/>
      <protection hidden="1"/>
    </xf>
    <xf numFmtId="4" fontId="9" fillId="0" borderId="9" xfId="0" applyNumberFormat="1" applyFont="1" applyBorder="1" applyAlignment="1" applyProtection="1">
      <alignment vertical="center" wrapText="1"/>
      <protection hidden="1"/>
    </xf>
    <xf numFmtId="4" fontId="1" fillId="4" borderId="16" xfId="0" applyNumberFormat="1" applyFont="1" applyFill="1" applyBorder="1" applyAlignment="1" applyProtection="1">
      <alignment vertical="center" wrapText="1"/>
      <protection hidden="1"/>
    </xf>
    <xf numFmtId="4" fontId="1" fillId="4" borderId="11" xfId="0" applyNumberFormat="1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 vertical="center" wrapText="1"/>
      <protection hidden="1"/>
    </xf>
    <xf numFmtId="4" fontId="1" fillId="4" borderId="9" xfId="0" applyNumberFormat="1" applyFont="1" applyFill="1" applyBorder="1" applyAlignment="1" applyProtection="1">
      <alignment vertical="center" wrapText="1"/>
      <protection hidden="1"/>
    </xf>
    <xf numFmtId="4" fontId="9" fillId="4" borderId="4" xfId="0" applyNumberFormat="1" applyFont="1" applyFill="1" applyBorder="1" applyAlignment="1" applyProtection="1">
      <alignment vertical="center" wrapText="1"/>
      <protection hidden="1"/>
    </xf>
    <xf numFmtId="4" fontId="9" fillId="4" borderId="13" xfId="0" applyNumberFormat="1" applyFont="1" applyFill="1" applyBorder="1" applyAlignment="1" applyProtection="1">
      <alignment vertical="center" wrapText="1"/>
      <protection hidden="1"/>
    </xf>
    <xf numFmtId="4" fontId="9" fillId="3" borderId="11" xfId="0" applyNumberFormat="1" applyFont="1" applyFill="1" applyBorder="1" applyAlignment="1" applyProtection="1">
      <alignment vertical="center" wrapText="1"/>
      <protection hidden="1"/>
    </xf>
    <xf numFmtId="4" fontId="9" fillId="3" borderId="9" xfId="0" applyNumberFormat="1" applyFont="1" applyFill="1" applyBorder="1" applyAlignment="1" applyProtection="1">
      <alignment vertical="center" wrapText="1"/>
      <protection hidden="1"/>
    </xf>
    <xf numFmtId="9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9" xfId="0" applyNumberFormat="1" applyFont="1" applyBorder="1" applyAlignment="1" applyProtection="1">
      <alignment vertical="center" wrapText="1"/>
      <protection hidden="1"/>
    </xf>
    <xf numFmtId="9" fontId="1" fillId="0" borderId="9" xfId="0" applyNumberFormat="1" applyFont="1" applyBorder="1" applyAlignment="1" applyProtection="1">
      <alignment horizontal="center" vertical="center" wrapText="1"/>
      <protection hidden="1"/>
    </xf>
    <xf numFmtId="4" fontId="1" fillId="0" borderId="7" xfId="0" applyNumberFormat="1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4" fontId="1" fillId="0" borderId="20" xfId="0" applyNumberFormat="1" applyFont="1" applyBorder="1" applyAlignment="1" applyProtection="1">
      <alignment vertical="center" wrapText="1"/>
      <protection hidden="1"/>
    </xf>
    <xf numFmtId="4" fontId="1" fillId="3" borderId="11" xfId="0" applyNumberFormat="1" applyFont="1" applyFill="1" applyBorder="1" applyAlignment="1" applyProtection="1">
      <alignment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vertical="center" wrapText="1"/>
      <protection hidden="1"/>
    </xf>
    <xf numFmtId="4" fontId="7" fillId="5" borderId="4" xfId="0" applyNumberFormat="1" applyFont="1" applyFill="1" applyBorder="1" applyAlignment="1" applyProtection="1">
      <alignment vertical="center" wrapText="1"/>
      <protection hidden="1"/>
    </xf>
    <xf numFmtId="4" fontId="7" fillId="5" borderId="11" xfId="0" applyNumberFormat="1" applyFont="1" applyFill="1" applyBorder="1" applyAlignment="1" applyProtection="1">
      <alignment vertical="center" wrapText="1"/>
      <protection hidden="1"/>
    </xf>
    <xf numFmtId="4" fontId="7" fillId="5" borderId="18" xfId="0" applyNumberFormat="1" applyFont="1" applyFill="1" applyBorder="1" applyAlignment="1" applyProtection="1">
      <alignment vertical="center" wrapText="1"/>
      <protection hidden="1"/>
    </xf>
    <xf numFmtId="4" fontId="7" fillId="5" borderId="3" xfId="0" applyNumberFormat="1" applyFont="1" applyFill="1" applyBorder="1" applyAlignment="1" applyProtection="1">
      <alignment vertical="center" wrapText="1"/>
      <protection hidden="1"/>
    </xf>
    <xf numFmtId="4" fontId="7" fillId="5" borderId="14" xfId="0" applyNumberFormat="1" applyFont="1" applyFill="1" applyBorder="1" applyAlignment="1" applyProtection="1">
      <alignment vertical="center" wrapText="1"/>
      <protection hidden="1"/>
    </xf>
    <xf numFmtId="4" fontId="7" fillId="5" borderId="9" xfId="0" applyNumberFormat="1" applyFont="1" applyFill="1" applyBorder="1" applyAlignment="1" applyProtection="1">
      <alignment vertical="center" wrapText="1"/>
      <protection hidden="1"/>
    </xf>
    <xf numFmtId="4" fontId="7" fillId="5" borderId="15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7" fillId="4" borderId="3" xfId="0" applyNumberFormat="1" applyFont="1" applyFill="1" applyBorder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vertical="center" wrapText="1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14" xfId="0" applyFont="1" applyFill="1" applyBorder="1" applyAlignment="1" applyProtection="1">
      <alignment horizontal="center" vertical="center" wrapText="1"/>
      <protection hidden="1"/>
    </xf>
    <xf numFmtId="0" fontId="12" fillId="5" borderId="20" xfId="0" applyFont="1" applyFill="1" applyBorder="1" applyAlignment="1" applyProtection="1">
      <alignment horizontal="center" vertical="center" wrapText="1"/>
      <protection hidden="1"/>
    </xf>
    <xf numFmtId="9" fontId="12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" fontId="1" fillId="0" borderId="19" xfId="0" applyNumberFormat="1" applyFont="1" applyBorder="1" applyAlignment="1" applyProtection="1">
      <alignment vertical="center" wrapText="1"/>
      <protection hidden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" fontId="7" fillId="5" borderId="20" xfId="0" applyNumberFormat="1" applyFont="1" applyFill="1" applyBorder="1" applyAlignment="1" applyProtection="1">
      <alignment vertical="center" wrapText="1"/>
      <protection hidden="1"/>
    </xf>
    <xf numFmtId="4" fontId="7" fillId="5" borderId="17" xfId="0" applyNumberFormat="1" applyFont="1" applyFill="1" applyBorder="1" applyAlignment="1" applyProtection="1">
      <alignment vertical="center" wrapText="1"/>
      <protection hidden="1"/>
    </xf>
    <xf numFmtId="4" fontId="7" fillId="5" borderId="22" xfId="0" applyNumberFormat="1" applyFont="1" applyFill="1" applyBorder="1" applyAlignment="1" applyProtection="1">
      <alignment vertical="center" wrapText="1"/>
      <protection hidden="1"/>
    </xf>
    <xf numFmtId="1" fontId="20" fillId="4" borderId="3" xfId="0" applyNumberFormat="1" applyFont="1" applyFill="1" applyBorder="1" applyAlignment="1" applyProtection="1">
      <alignment horizontal="center" vertical="center"/>
      <protection hidden="1"/>
    </xf>
    <xf numFmtId="2" fontId="4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4" fontId="7" fillId="4" borderId="4" xfId="0" applyNumberFormat="1" applyFont="1" applyFill="1" applyBorder="1" applyAlignment="1" applyProtection="1">
      <alignment vertical="center" wrapText="1"/>
      <protection hidden="1"/>
    </xf>
    <xf numFmtId="4" fontId="1" fillId="5" borderId="4" xfId="0" applyNumberFormat="1" applyFont="1" applyFill="1" applyBorder="1" applyAlignment="1" applyProtection="1">
      <alignment vertical="center" wrapText="1"/>
      <protection hidden="1"/>
    </xf>
    <xf numFmtId="0" fontId="1" fillId="5" borderId="4" xfId="0" applyFont="1" applyFill="1" applyBorder="1" applyAlignment="1" applyProtection="1">
      <alignment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vertical="center" wrapText="1"/>
      <protection hidden="1"/>
    </xf>
    <xf numFmtId="4" fontId="7" fillId="4" borderId="5" xfId="0" applyNumberFormat="1" applyFont="1" applyFill="1" applyBorder="1" applyAlignment="1" applyProtection="1">
      <alignment vertical="center" wrapText="1"/>
      <protection hidden="1"/>
    </xf>
    <xf numFmtId="4" fontId="7" fillId="5" borderId="5" xfId="0" applyNumberFormat="1" applyFont="1" applyFill="1" applyBorder="1" applyAlignment="1" applyProtection="1">
      <alignment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24" xfId="0" applyFont="1" applyFill="1" applyBorder="1" applyAlignment="1" applyProtection="1">
      <alignment vertical="center" wrapText="1"/>
      <protection hidden="1"/>
    </xf>
    <xf numFmtId="0" fontId="7" fillId="5" borderId="24" xfId="0" applyFont="1" applyFill="1" applyBorder="1" applyAlignment="1" applyProtection="1">
      <alignment horizontal="center" vertical="center" wrapText="1"/>
      <protection hidden="1"/>
    </xf>
    <xf numFmtId="4" fontId="7" fillId="4" borderId="24" xfId="0" applyNumberFormat="1" applyFont="1" applyFill="1" applyBorder="1" applyAlignment="1" applyProtection="1">
      <alignment vertical="center" wrapText="1"/>
      <protection hidden="1"/>
    </xf>
    <xf numFmtId="4" fontId="7" fillId="5" borderId="25" xfId="0" applyNumberFormat="1" applyFont="1" applyFill="1" applyBorder="1" applyAlignment="1" applyProtection="1">
      <alignment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vertical="center" wrapText="1"/>
      <protection hidden="1"/>
    </xf>
    <xf numFmtId="0" fontId="7" fillId="5" borderId="26" xfId="0" applyFont="1" applyFill="1" applyBorder="1" applyAlignment="1" applyProtection="1">
      <alignment vertical="center" wrapText="1"/>
      <protection hidden="1"/>
    </xf>
    <xf numFmtId="0" fontId="7" fillId="5" borderId="27" xfId="0" applyFont="1" applyFill="1" applyBorder="1" applyAlignment="1" applyProtection="1">
      <alignment vertical="center" wrapText="1"/>
      <protection hidden="1"/>
    </xf>
    <xf numFmtId="164" fontId="7" fillId="4" borderId="4" xfId="0" applyNumberFormat="1" applyFont="1" applyFill="1" applyBorder="1" applyAlignment="1" applyProtection="1">
      <alignment horizontal="right" vertical="center"/>
      <protection hidden="1"/>
    </xf>
    <xf numFmtId="164" fontId="7" fillId="5" borderId="4" xfId="0" applyNumberFormat="1" applyFont="1" applyFill="1" applyBorder="1" applyAlignment="1" applyProtection="1">
      <alignment horizontal="right" vertical="center"/>
      <protection hidden="1"/>
    </xf>
    <xf numFmtId="164" fontId="1" fillId="4" borderId="4" xfId="0" applyNumberFormat="1" applyFont="1" applyFill="1" applyBorder="1" applyAlignment="1" applyProtection="1">
      <alignment horizontal="right" vertical="center"/>
      <protection hidden="1"/>
    </xf>
    <xf numFmtId="164" fontId="1" fillId="5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vertical="center" indent="1"/>
      <protection hidden="1"/>
    </xf>
    <xf numFmtId="3" fontId="7" fillId="4" borderId="4" xfId="0" applyNumberFormat="1" applyFont="1" applyFill="1" applyBorder="1" applyAlignment="1" applyProtection="1">
      <alignment vertical="center" wrapText="1"/>
      <protection hidden="1"/>
    </xf>
    <xf numFmtId="3" fontId="7" fillId="0" borderId="4" xfId="0" applyNumberFormat="1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center" wrapText="1" indent="1"/>
      <protection hidden="1"/>
    </xf>
    <xf numFmtId="3" fontId="1" fillId="0" borderId="4" xfId="0" applyNumberFormat="1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center" wrapText="1" indent="2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" fontId="2" fillId="4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4" fontId="7" fillId="3" borderId="4" xfId="0" applyNumberFormat="1" applyFont="1" applyFill="1" applyBorder="1" applyAlignment="1" applyProtection="1">
      <alignment vertical="center" wrapText="1"/>
      <protection locked="0"/>
    </xf>
    <xf numFmtId="4" fontId="9" fillId="3" borderId="13" xfId="0" applyNumberFormat="1" applyFont="1" applyFill="1" applyBorder="1" applyAlignment="1" applyProtection="1">
      <alignment vertical="center" wrapText="1"/>
      <protection locked="0"/>
    </xf>
    <xf numFmtId="4" fontId="1" fillId="3" borderId="4" xfId="0" applyNumberFormat="1" applyFont="1" applyFill="1" applyBorder="1" applyAlignment="1" applyProtection="1">
      <alignment vertical="center" wrapText="1"/>
      <protection locked="0"/>
    </xf>
    <xf numFmtId="4" fontId="9" fillId="2" borderId="4" xfId="0" applyNumberFormat="1" applyFont="1" applyFill="1" applyBorder="1" applyAlignment="1" applyProtection="1">
      <alignment vertical="center" wrapText="1"/>
      <protection locked="0"/>
    </xf>
    <xf numFmtId="4" fontId="7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" fontId="15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4" fontId="4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4" fontId="4" fillId="5" borderId="5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2" fontId="4" fillId="5" borderId="5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4" fillId="5" borderId="4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zoomScaleNormal="100" workbookViewId="0">
      <pane xSplit="3" ySplit="10" topLeftCell="D28" activePane="bottomRight" state="frozen"/>
      <selection pane="topRight" activeCell="D1" sqref="D1"/>
      <selection pane="bottomLeft" activeCell="A9" sqref="A9"/>
      <selection pane="bottomRight" activeCell="C38" sqref="C38"/>
    </sheetView>
  </sheetViews>
  <sheetFormatPr defaultRowHeight="12"/>
  <cols>
    <col min="1" max="1" width="0.625" style="4" customWidth="1"/>
    <col min="2" max="2" width="3.125" style="4" bestFit="1" customWidth="1"/>
    <col min="3" max="3" width="69.5" style="4" customWidth="1"/>
    <col min="4" max="4" width="10.5" style="5" customWidth="1"/>
    <col min="5" max="7" width="12.625" style="4" customWidth="1"/>
    <col min="8" max="8" width="0.625" style="4" customWidth="1"/>
    <col min="9" max="16384" width="9" style="4"/>
  </cols>
  <sheetData>
    <row r="1" spans="2:7" ht="4.5" customHeight="1" thickBot="1"/>
    <row r="2" spans="2:7" ht="24" customHeight="1" thickBot="1">
      <c r="B2" s="223" t="s">
        <v>85</v>
      </c>
      <c r="C2" s="224"/>
      <c r="D2" s="6"/>
      <c r="E2" s="7">
        <v>2013</v>
      </c>
      <c r="F2" s="8">
        <f>E2+1</f>
        <v>2014</v>
      </c>
      <c r="G2" s="6"/>
    </row>
    <row r="3" spans="2:7" ht="4.5" customHeight="1">
      <c r="C3" s="6"/>
      <c r="D3" s="6"/>
      <c r="G3" s="6"/>
    </row>
    <row r="4" spans="2:7">
      <c r="C4" s="9" t="s">
        <v>178</v>
      </c>
      <c r="D4" s="10"/>
      <c r="G4" s="10"/>
    </row>
    <row r="5" spans="2:7">
      <c r="C5" s="11" t="s">
        <v>179</v>
      </c>
      <c r="D5" s="10"/>
      <c r="G5" s="10"/>
    </row>
    <row r="6" spans="2:7">
      <c r="C6" s="12" t="s">
        <v>180</v>
      </c>
      <c r="D6" s="10"/>
      <c r="G6" s="10"/>
    </row>
    <row r="7" spans="2:7" ht="4.5" customHeight="1">
      <c r="C7" s="10"/>
      <c r="D7" s="10"/>
      <c r="G7" s="10"/>
    </row>
    <row r="8" spans="2:7" s="14" customFormat="1" ht="21" customHeight="1">
      <c r="B8" s="226" t="s">
        <v>1</v>
      </c>
      <c r="C8" s="225" t="s">
        <v>2</v>
      </c>
      <c r="D8" s="226" t="s">
        <v>35</v>
      </c>
      <c r="E8" s="13" t="s">
        <v>32</v>
      </c>
      <c r="F8" s="13" t="s">
        <v>34</v>
      </c>
      <c r="G8" s="227" t="s">
        <v>36</v>
      </c>
    </row>
    <row r="9" spans="2:7" s="14" customFormat="1" ht="21" customHeight="1">
      <c r="B9" s="226"/>
      <c r="C9" s="225"/>
      <c r="D9" s="226"/>
      <c r="E9" s="13" t="s">
        <v>33</v>
      </c>
      <c r="F9" s="13" t="s">
        <v>33</v>
      </c>
      <c r="G9" s="227"/>
    </row>
    <row r="10" spans="2:7">
      <c r="B10" s="15">
        <v>1</v>
      </c>
      <c r="C10" s="15">
        <f>B10+1</f>
        <v>2</v>
      </c>
      <c r="D10" s="15">
        <f t="shared" ref="D10:G10" si="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</row>
    <row r="11" spans="2:7" ht="26.25" customHeight="1">
      <c r="B11" s="16"/>
      <c r="C11" s="17" t="s">
        <v>163</v>
      </c>
      <c r="D11" s="16"/>
      <c r="E11" s="18">
        <v>0</v>
      </c>
      <c r="F11" s="19"/>
      <c r="G11" s="20">
        <f>F11-E11</f>
        <v>0</v>
      </c>
    </row>
    <row r="12" spans="2:7" ht="26.25" customHeight="1">
      <c r="B12" s="16"/>
      <c r="C12" s="21" t="s">
        <v>136</v>
      </c>
      <c r="D12" s="22" t="s">
        <v>141</v>
      </c>
      <c r="E12" s="19"/>
      <c r="F12" s="216"/>
      <c r="G12" s="20">
        <f t="shared" ref="G12:G13" si="1">F12-E12</f>
        <v>0</v>
      </c>
    </row>
    <row r="13" spans="2:7" ht="26.25" hidden="1" customHeight="1">
      <c r="B13" s="16"/>
      <c r="C13" s="21" t="s">
        <v>137</v>
      </c>
      <c r="D13" s="16" t="s">
        <v>138</v>
      </c>
      <c r="E13" s="18"/>
      <c r="F13" s="23"/>
      <c r="G13" s="20">
        <f t="shared" si="1"/>
        <v>0</v>
      </c>
    </row>
    <row r="14" spans="2:7" ht="26.25" customHeight="1">
      <c r="B14" s="16" t="s">
        <v>3</v>
      </c>
      <c r="C14" s="17" t="s">
        <v>57</v>
      </c>
      <c r="D14" s="16"/>
      <c r="E14" s="24"/>
      <c r="F14" s="25"/>
      <c r="G14" s="17"/>
    </row>
    <row r="15" spans="2:7" s="27" customFormat="1" ht="26.25" customHeight="1">
      <c r="B15" s="16">
        <v>1</v>
      </c>
      <c r="C15" s="26" t="s">
        <v>58</v>
      </c>
      <c r="D15" s="22" t="s">
        <v>141</v>
      </c>
      <c r="E15" s="216"/>
      <c r="F15" s="216"/>
      <c r="G15" s="20">
        <f>F15-E15</f>
        <v>0</v>
      </c>
    </row>
    <row r="16" spans="2:7" s="27" customFormat="1" ht="26.25" customHeight="1">
      <c r="B16" s="16">
        <v>2</v>
      </c>
      <c r="C16" s="26" t="s">
        <v>59</v>
      </c>
      <c r="D16" s="22"/>
      <c r="E16" s="18"/>
      <c r="F16" s="18"/>
      <c r="G16" s="20"/>
    </row>
    <row r="17" spans="2:7" s="27" customFormat="1" ht="36">
      <c r="B17" s="16" t="s">
        <v>6</v>
      </c>
      <c r="C17" s="26" t="s">
        <v>60</v>
      </c>
      <c r="D17" s="22"/>
      <c r="E17" s="20"/>
      <c r="F17" s="20"/>
      <c r="G17" s="20"/>
    </row>
    <row r="18" spans="2:7" ht="26.25" customHeight="1">
      <c r="B18" s="28" t="s">
        <v>7</v>
      </c>
      <c r="C18" s="29" t="s">
        <v>9</v>
      </c>
      <c r="D18" s="30" t="s">
        <v>37</v>
      </c>
      <c r="E18" s="216"/>
      <c r="F18" s="31">
        <f>E20</f>
        <v>0</v>
      </c>
      <c r="G18" s="25">
        <f t="shared" ref="G18:G28" si="2">F18-E18</f>
        <v>0</v>
      </c>
    </row>
    <row r="19" spans="2:7" ht="26.25" customHeight="1">
      <c r="B19" s="28" t="s">
        <v>7</v>
      </c>
      <c r="C19" s="29" t="s">
        <v>88</v>
      </c>
      <c r="D19" s="32" t="s">
        <v>38</v>
      </c>
      <c r="E19" s="216"/>
      <c r="F19" s="1"/>
      <c r="G19" s="25">
        <f t="shared" si="2"/>
        <v>0</v>
      </c>
    </row>
    <row r="20" spans="2:7" ht="26.25" customHeight="1">
      <c r="B20" s="28" t="s">
        <v>7</v>
      </c>
      <c r="C20" s="29" t="s">
        <v>177</v>
      </c>
      <c r="D20" s="30" t="s">
        <v>37</v>
      </c>
      <c r="E20" s="216"/>
      <c r="F20" s="33"/>
      <c r="G20" s="25">
        <f t="shared" si="2"/>
        <v>0</v>
      </c>
    </row>
    <row r="21" spans="2:7" s="27" customFormat="1" ht="26.25" customHeight="1">
      <c r="B21" s="16" t="s">
        <v>10</v>
      </c>
      <c r="C21" s="26" t="s">
        <v>61</v>
      </c>
      <c r="D21" s="22"/>
      <c r="E21" s="18"/>
      <c r="F21" s="18"/>
      <c r="G21" s="20"/>
    </row>
    <row r="22" spans="2:7" ht="26.25" customHeight="1">
      <c r="B22" s="28" t="s">
        <v>7</v>
      </c>
      <c r="C22" s="29" t="s">
        <v>9</v>
      </c>
      <c r="D22" s="30" t="s">
        <v>37</v>
      </c>
      <c r="E22" s="216"/>
      <c r="F22" s="31">
        <f>E24</f>
        <v>0</v>
      </c>
      <c r="G22" s="25">
        <f>F22-E22</f>
        <v>0</v>
      </c>
    </row>
    <row r="23" spans="2:7" ht="26.25" customHeight="1">
      <c r="B23" s="28" t="s">
        <v>7</v>
      </c>
      <c r="C23" s="29" t="s">
        <v>88</v>
      </c>
      <c r="D23" s="32" t="s">
        <v>38</v>
      </c>
      <c r="E23" s="216"/>
      <c r="F23" s="1"/>
      <c r="G23" s="25">
        <f t="shared" si="2"/>
        <v>0</v>
      </c>
    </row>
    <row r="24" spans="2:7" ht="26.25" customHeight="1">
      <c r="B24" s="28" t="s">
        <v>7</v>
      </c>
      <c r="C24" s="29" t="s">
        <v>177</v>
      </c>
      <c r="D24" s="30" t="s">
        <v>37</v>
      </c>
      <c r="E24" s="216"/>
      <c r="F24" s="33"/>
      <c r="G24" s="25">
        <f t="shared" si="2"/>
        <v>0</v>
      </c>
    </row>
    <row r="25" spans="2:7" s="27" customFormat="1" ht="26.25" customHeight="1">
      <c r="B25" s="16" t="s">
        <v>11</v>
      </c>
      <c r="C25" s="26" t="s">
        <v>62</v>
      </c>
      <c r="D25" s="22"/>
      <c r="E25" s="18"/>
      <c r="F25" s="18"/>
      <c r="G25" s="20"/>
    </row>
    <row r="26" spans="2:7" ht="26.25" customHeight="1">
      <c r="B26" s="28" t="s">
        <v>7</v>
      </c>
      <c r="C26" s="29" t="s">
        <v>9</v>
      </c>
      <c r="D26" s="30" t="s">
        <v>37</v>
      </c>
      <c r="E26" s="216"/>
      <c r="F26" s="31">
        <f>E28</f>
        <v>0</v>
      </c>
      <c r="G26" s="25">
        <f>F26-E26</f>
        <v>0</v>
      </c>
    </row>
    <row r="27" spans="2:7" ht="26.25" customHeight="1">
      <c r="B27" s="28" t="s">
        <v>7</v>
      </c>
      <c r="C27" s="29" t="s">
        <v>88</v>
      </c>
      <c r="D27" s="32" t="s">
        <v>38</v>
      </c>
      <c r="E27" s="216"/>
      <c r="F27" s="1"/>
      <c r="G27" s="25">
        <f t="shared" si="2"/>
        <v>0</v>
      </c>
    </row>
    <row r="28" spans="2:7" ht="26.25" customHeight="1">
      <c r="B28" s="28" t="s">
        <v>7</v>
      </c>
      <c r="C28" s="29" t="s">
        <v>177</v>
      </c>
      <c r="D28" s="30" t="s">
        <v>37</v>
      </c>
      <c r="E28" s="216"/>
      <c r="F28" s="33"/>
      <c r="G28" s="25">
        <f t="shared" si="2"/>
        <v>0</v>
      </c>
    </row>
    <row r="29" spans="2:7" ht="26.25" customHeight="1">
      <c r="B29" s="16" t="s">
        <v>17</v>
      </c>
      <c r="C29" s="17" t="s">
        <v>63</v>
      </c>
      <c r="D29" s="16"/>
      <c r="E29" s="18"/>
      <c r="F29" s="18"/>
      <c r="G29" s="20"/>
    </row>
    <row r="30" spans="2:7" ht="26.25" customHeight="1">
      <c r="B30" s="28">
        <v>1</v>
      </c>
      <c r="C30" s="34" t="s">
        <v>86</v>
      </c>
      <c r="D30" s="35"/>
      <c r="E30" s="18"/>
      <c r="F30" s="18"/>
      <c r="G30" s="20"/>
    </row>
    <row r="31" spans="2:7" ht="26.25" customHeight="1">
      <c r="B31" s="28" t="s">
        <v>7</v>
      </c>
      <c r="C31" s="29" t="s">
        <v>9</v>
      </c>
      <c r="D31" s="30" t="s">
        <v>37</v>
      </c>
      <c r="E31" s="216"/>
      <c r="F31" s="31">
        <f>E33</f>
        <v>0</v>
      </c>
      <c r="G31" s="25">
        <f>F31-E31</f>
        <v>0</v>
      </c>
    </row>
    <row r="32" spans="2:7" ht="26.25" customHeight="1">
      <c r="B32" s="28" t="s">
        <v>7</v>
      </c>
      <c r="C32" s="29" t="s">
        <v>89</v>
      </c>
      <c r="D32" s="32" t="s">
        <v>38</v>
      </c>
      <c r="E32" s="216"/>
      <c r="F32" s="1"/>
      <c r="G32" s="25">
        <f t="shared" ref="G32:G33" si="3">F32-E32</f>
        <v>0</v>
      </c>
    </row>
    <row r="33" spans="2:7" ht="26.25" customHeight="1">
      <c r="B33" s="28" t="s">
        <v>7</v>
      </c>
      <c r="C33" s="29" t="s">
        <v>177</v>
      </c>
      <c r="D33" s="30" t="s">
        <v>37</v>
      </c>
      <c r="E33" s="216"/>
      <c r="F33" s="33"/>
      <c r="G33" s="25">
        <f t="shared" si="3"/>
        <v>0</v>
      </c>
    </row>
    <row r="34" spans="2:7" ht="26.25" customHeight="1">
      <c r="B34" s="16" t="s">
        <v>19</v>
      </c>
      <c r="C34" s="17" t="s">
        <v>87</v>
      </c>
      <c r="D34" s="16"/>
      <c r="E34" s="18">
        <f>SUM(E35:E39)</f>
        <v>0</v>
      </c>
      <c r="F34" s="18">
        <f>SUM(F35:F39)</f>
        <v>0</v>
      </c>
      <c r="G34" s="20">
        <f>F34-E34</f>
        <v>0</v>
      </c>
    </row>
    <row r="35" spans="2:7" ht="26.25" customHeight="1">
      <c r="B35" s="28">
        <v>1</v>
      </c>
      <c r="C35" s="34" t="s">
        <v>66</v>
      </c>
      <c r="D35" s="35" t="s">
        <v>34</v>
      </c>
      <c r="E35" s="216"/>
      <c r="F35" s="1"/>
      <c r="G35" s="25">
        <f t="shared" ref="G35:G40" si="4">F35-E35</f>
        <v>0</v>
      </c>
    </row>
    <row r="36" spans="2:7" ht="26.25" customHeight="1">
      <c r="B36" s="28">
        <f>B35+1</f>
        <v>2</v>
      </c>
      <c r="C36" s="34" t="s">
        <v>67</v>
      </c>
      <c r="D36" s="35" t="s">
        <v>34</v>
      </c>
      <c r="E36" s="216"/>
      <c r="F36" s="1"/>
      <c r="G36" s="25">
        <f t="shared" si="4"/>
        <v>0</v>
      </c>
    </row>
    <row r="37" spans="2:7" ht="26.25" customHeight="1">
      <c r="B37" s="28">
        <f t="shared" ref="B37:B39" si="5">B36+1</f>
        <v>3</v>
      </c>
      <c r="C37" s="34" t="s">
        <v>68</v>
      </c>
      <c r="D37" s="35" t="s">
        <v>34</v>
      </c>
      <c r="E37" s="216"/>
      <c r="F37" s="1"/>
      <c r="G37" s="25">
        <f t="shared" si="4"/>
        <v>0</v>
      </c>
    </row>
    <row r="38" spans="2:7" ht="26.25" customHeight="1">
      <c r="B38" s="28">
        <f t="shared" si="5"/>
        <v>4</v>
      </c>
      <c r="C38" s="34" t="s">
        <v>240</v>
      </c>
      <c r="D38" s="35" t="s">
        <v>34</v>
      </c>
      <c r="E38" s="216"/>
      <c r="F38" s="1"/>
      <c r="G38" s="25">
        <f t="shared" si="4"/>
        <v>0</v>
      </c>
    </row>
    <row r="39" spans="2:7" ht="26.25" customHeight="1">
      <c r="B39" s="28">
        <f t="shared" si="5"/>
        <v>5</v>
      </c>
      <c r="C39" s="34" t="s">
        <v>69</v>
      </c>
      <c r="D39" s="35" t="s">
        <v>34</v>
      </c>
      <c r="E39" s="216"/>
      <c r="F39" s="1"/>
      <c r="G39" s="25">
        <f t="shared" si="4"/>
        <v>0</v>
      </c>
    </row>
    <row r="40" spans="2:7" s="27" customFormat="1" ht="26.25" customHeight="1">
      <c r="B40" s="16" t="s">
        <v>21</v>
      </c>
      <c r="C40" s="17" t="s">
        <v>70</v>
      </c>
      <c r="D40" s="16"/>
      <c r="E40" s="20">
        <f>SUM(E41:E46)</f>
        <v>0</v>
      </c>
      <c r="F40" s="20">
        <f>SUM(F41:F46)</f>
        <v>0</v>
      </c>
      <c r="G40" s="20">
        <f t="shared" si="4"/>
        <v>0</v>
      </c>
    </row>
    <row r="41" spans="2:7" ht="26.25" customHeight="1">
      <c r="B41" s="28">
        <v>1</v>
      </c>
      <c r="C41" s="34" t="s">
        <v>71</v>
      </c>
      <c r="D41" s="35" t="s">
        <v>34</v>
      </c>
      <c r="E41" s="216"/>
      <c r="F41" s="1"/>
      <c r="G41" s="25">
        <f t="shared" ref="G41:G47" si="6">F41-E41</f>
        <v>0</v>
      </c>
    </row>
    <row r="42" spans="2:7" ht="26.25" customHeight="1">
      <c r="B42" s="28">
        <f>B41+1</f>
        <v>2</v>
      </c>
      <c r="C42" s="34" t="s">
        <v>72</v>
      </c>
      <c r="D42" s="35" t="s">
        <v>34</v>
      </c>
      <c r="E42" s="216"/>
      <c r="F42" s="1"/>
      <c r="G42" s="25">
        <f t="shared" si="6"/>
        <v>0</v>
      </c>
    </row>
    <row r="43" spans="2:7" ht="26.25" customHeight="1">
      <c r="B43" s="28">
        <f>B42+1</f>
        <v>3</v>
      </c>
      <c r="C43" s="34" t="s">
        <v>73</v>
      </c>
      <c r="D43" s="35" t="s">
        <v>34</v>
      </c>
      <c r="E43" s="216"/>
      <c r="F43" s="1"/>
      <c r="G43" s="25">
        <f t="shared" ref="G43" si="7">F43-E43</f>
        <v>0</v>
      </c>
    </row>
    <row r="44" spans="2:7" ht="26.25" customHeight="1">
      <c r="B44" s="28">
        <f>B43+1</f>
        <v>4</v>
      </c>
      <c r="C44" s="34" t="s">
        <v>238</v>
      </c>
      <c r="D44" s="35" t="s">
        <v>34</v>
      </c>
      <c r="E44" s="216"/>
      <c r="F44" s="1"/>
      <c r="G44" s="25">
        <f t="shared" si="6"/>
        <v>0</v>
      </c>
    </row>
    <row r="45" spans="2:7" ht="26.25" customHeight="1">
      <c r="B45" s="28">
        <f>B44+1</f>
        <v>5</v>
      </c>
      <c r="C45" s="34" t="s">
        <v>237</v>
      </c>
      <c r="D45" s="35" t="s">
        <v>34</v>
      </c>
      <c r="E45" s="216"/>
      <c r="F45" s="1"/>
      <c r="G45" s="25">
        <f t="shared" ref="G45" si="8">F45-E45</f>
        <v>0</v>
      </c>
    </row>
    <row r="46" spans="2:7" ht="26.25" customHeight="1">
      <c r="B46" s="28">
        <f>B45+1</f>
        <v>6</v>
      </c>
      <c r="C46" s="34" t="s">
        <v>202</v>
      </c>
      <c r="D46" s="35" t="s">
        <v>34</v>
      </c>
      <c r="E46" s="216"/>
      <c r="F46" s="1"/>
      <c r="G46" s="25">
        <f t="shared" si="6"/>
        <v>0</v>
      </c>
    </row>
    <row r="47" spans="2:7" ht="26.25" customHeight="1">
      <c r="B47" s="16" t="s">
        <v>23</v>
      </c>
      <c r="C47" s="17" t="s">
        <v>75</v>
      </c>
      <c r="D47" s="16"/>
      <c r="E47" s="20">
        <f>SUM(E48:E55)</f>
        <v>0</v>
      </c>
      <c r="F47" s="20">
        <f>SUM(F48:F55)</f>
        <v>0</v>
      </c>
      <c r="G47" s="20">
        <f t="shared" si="6"/>
        <v>0</v>
      </c>
    </row>
    <row r="48" spans="2:7" ht="26.25" customHeight="1">
      <c r="B48" s="28">
        <v>1</v>
      </c>
      <c r="C48" s="34" t="s">
        <v>76</v>
      </c>
      <c r="D48" s="35" t="s">
        <v>34</v>
      </c>
      <c r="E48" s="216"/>
      <c r="F48" s="1"/>
      <c r="G48" s="25">
        <f t="shared" ref="G48:G55" si="9">F48-E48</f>
        <v>0</v>
      </c>
    </row>
    <row r="49" spans="2:7" ht="26.25" customHeight="1">
      <c r="B49" s="28">
        <f>B48+1</f>
        <v>2</v>
      </c>
      <c r="C49" s="34" t="s">
        <v>77</v>
      </c>
      <c r="D49" s="35" t="s">
        <v>34</v>
      </c>
      <c r="E49" s="216"/>
      <c r="F49" s="1"/>
      <c r="G49" s="25">
        <f t="shared" si="9"/>
        <v>0</v>
      </c>
    </row>
    <row r="50" spans="2:7" ht="26.25" customHeight="1">
      <c r="B50" s="28">
        <f t="shared" ref="B50:B55" si="10">B49+1</f>
        <v>3</v>
      </c>
      <c r="C50" s="34" t="s">
        <v>78</v>
      </c>
      <c r="D50" s="35" t="s">
        <v>34</v>
      </c>
      <c r="E50" s="216"/>
      <c r="F50" s="1"/>
      <c r="G50" s="25">
        <f t="shared" si="9"/>
        <v>0</v>
      </c>
    </row>
    <row r="51" spans="2:7" ht="26.25" customHeight="1">
      <c r="B51" s="28">
        <f t="shared" si="10"/>
        <v>4</v>
      </c>
      <c r="C51" s="34" t="s">
        <v>79</v>
      </c>
      <c r="D51" s="35" t="s">
        <v>34</v>
      </c>
      <c r="E51" s="216"/>
      <c r="F51" s="1"/>
      <c r="G51" s="25">
        <f t="shared" si="9"/>
        <v>0</v>
      </c>
    </row>
    <row r="52" spans="2:7" ht="26.25" customHeight="1">
      <c r="B52" s="28">
        <f>B51+1</f>
        <v>5</v>
      </c>
      <c r="C52" s="34" t="s">
        <v>80</v>
      </c>
      <c r="D52" s="35" t="s">
        <v>34</v>
      </c>
      <c r="E52" s="216"/>
      <c r="F52" s="1"/>
      <c r="G52" s="25">
        <f t="shared" si="9"/>
        <v>0</v>
      </c>
    </row>
    <row r="53" spans="2:7" ht="26.25" customHeight="1">
      <c r="B53" s="28">
        <f t="shared" si="10"/>
        <v>6</v>
      </c>
      <c r="C53" s="34" t="s">
        <v>81</v>
      </c>
      <c r="D53" s="35" t="s">
        <v>34</v>
      </c>
      <c r="E53" s="216"/>
      <c r="F53" s="1"/>
      <c r="G53" s="25">
        <f t="shared" si="9"/>
        <v>0</v>
      </c>
    </row>
    <row r="54" spans="2:7" ht="26.25" customHeight="1">
      <c r="B54" s="28">
        <f t="shared" si="10"/>
        <v>7</v>
      </c>
      <c r="C54" s="34" t="s">
        <v>82</v>
      </c>
      <c r="D54" s="35" t="s">
        <v>34</v>
      </c>
      <c r="E54" s="216"/>
      <c r="F54" s="1"/>
      <c r="G54" s="25">
        <f t="shared" si="9"/>
        <v>0</v>
      </c>
    </row>
    <row r="55" spans="2:7" ht="26.25" customHeight="1">
      <c r="B55" s="28">
        <f t="shared" si="10"/>
        <v>8</v>
      </c>
      <c r="C55" s="34" t="s">
        <v>83</v>
      </c>
      <c r="D55" s="35" t="s">
        <v>34</v>
      </c>
      <c r="E55" s="216"/>
      <c r="F55" s="1"/>
      <c r="G55" s="25">
        <f t="shared" si="9"/>
        <v>0</v>
      </c>
    </row>
    <row r="56" spans="2:7" ht="26.25" customHeight="1">
      <c r="B56" s="36" t="s">
        <v>55</v>
      </c>
      <c r="C56" s="37" t="s">
        <v>134</v>
      </c>
      <c r="D56" s="36"/>
      <c r="E56" s="38">
        <f>E15+(E18+E19-E20)+(E22+E23-E24)+(E26+E27-E28)+(E31+E32-E33)+E34+E40+E47</f>
        <v>0</v>
      </c>
      <c r="F56" s="38">
        <f>F15+(F18+F19-F20)+(F22+F23-F24)+(F26+F27-F28)+(F31+F32-F33)+F34+F40+F47</f>
        <v>0</v>
      </c>
      <c r="G56" s="39">
        <f>F56-E56</f>
        <v>0</v>
      </c>
    </row>
    <row r="57" spans="2:7" ht="4.5" customHeight="1"/>
  </sheetData>
  <sheetProtection password="CBDF" sheet="1" objects="1" scenarios="1"/>
  <mergeCells count="5">
    <mergeCell ref="B2:C2"/>
    <mergeCell ref="C8:C9"/>
    <mergeCell ref="D8:D9"/>
    <mergeCell ref="G8:G9"/>
    <mergeCell ref="B8:B9"/>
  </mergeCells>
  <pageMargins left="0.19685039370078741" right="0.19685039370078741" top="0.19685039370078741" bottom="0.19685039370078741" header="0.31496062992125984" footer="0.31496062992125984"/>
  <pageSetup paperSize="9" scale="75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zoomScale="90" zoomScaleNormal="90" workbookViewId="0">
      <pane xSplit="3" ySplit="10" topLeftCell="D35" activePane="bottomRight" state="frozen"/>
      <selection pane="topRight" activeCell="D1" sqref="D1"/>
      <selection pane="bottomLeft" activeCell="A9" sqref="A9"/>
      <selection pane="bottomRight" activeCell="F57" sqref="F57"/>
    </sheetView>
  </sheetViews>
  <sheetFormatPr defaultRowHeight="12"/>
  <cols>
    <col min="1" max="1" width="1" style="4" customWidth="1"/>
    <col min="2" max="2" width="3.25" style="5" customWidth="1"/>
    <col min="3" max="3" width="69.625" style="4" customWidth="1"/>
    <col min="4" max="4" width="10.5" style="40" customWidth="1"/>
    <col min="5" max="7" width="12.625" style="40" customWidth="1"/>
    <col min="8" max="8" width="0.625" style="4" customWidth="1"/>
    <col min="9" max="16384" width="9" style="4"/>
  </cols>
  <sheetData>
    <row r="1" spans="2:7" ht="3.75" customHeight="1" thickBot="1"/>
    <row r="2" spans="2:7" ht="24" customHeight="1" thickBot="1">
      <c r="B2" s="228" t="s">
        <v>0</v>
      </c>
      <c r="C2" s="229"/>
      <c r="D2" s="4"/>
      <c r="E2" s="41">
        <f>PŚnFDD!E2</f>
        <v>2013</v>
      </c>
      <c r="F2" s="41">
        <f>PŚnFDD!F2</f>
        <v>2014</v>
      </c>
      <c r="G2" s="4"/>
    </row>
    <row r="3" spans="2:7" ht="4.5" customHeight="1">
      <c r="B3" s="4"/>
      <c r="D3" s="4"/>
      <c r="E3" s="4"/>
      <c r="F3" s="4"/>
      <c r="G3" s="4"/>
    </row>
    <row r="4" spans="2:7">
      <c r="B4" s="4"/>
      <c r="C4" s="9" t="s">
        <v>178</v>
      </c>
      <c r="D4" s="4"/>
      <c r="E4" s="4"/>
      <c r="F4" s="4"/>
      <c r="G4" s="4"/>
    </row>
    <row r="5" spans="2:7">
      <c r="B5" s="4"/>
      <c r="C5" s="11" t="s">
        <v>179</v>
      </c>
      <c r="D5" s="4"/>
      <c r="E5" s="4"/>
      <c r="F5" s="4"/>
      <c r="G5" s="4"/>
    </row>
    <row r="6" spans="2:7">
      <c r="B6" s="4"/>
      <c r="C6" s="12" t="s">
        <v>180</v>
      </c>
      <c r="D6" s="4"/>
      <c r="E6" s="4"/>
      <c r="F6" s="4"/>
      <c r="G6" s="4"/>
    </row>
    <row r="7" spans="2:7" ht="3.75" customHeight="1"/>
    <row r="8" spans="2:7" s="42" customFormat="1" ht="21" customHeight="1">
      <c r="B8" s="232" t="s">
        <v>1</v>
      </c>
      <c r="C8" s="232" t="s">
        <v>2</v>
      </c>
      <c r="D8" s="230" t="s">
        <v>35</v>
      </c>
      <c r="E8" s="13" t="s">
        <v>32</v>
      </c>
      <c r="F8" s="13" t="s">
        <v>34</v>
      </c>
      <c r="G8" s="230" t="s">
        <v>36</v>
      </c>
    </row>
    <row r="9" spans="2:7" s="42" customFormat="1" ht="21" customHeight="1">
      <c r="B9" s="233"/>
      <c r="C9" s="233"/>
      <c r="D9" s="231"/>
      <c r="E9" s="13" t="s">
        <v>33</v>
      </c>
      <c r="F9" s="13" t="s">
        <v>33</v>
      </c>
      <c r="G9" s="231"/>
    </row>
    <row r="10" spans="2:7" s="42" customFormat="1">
      <c r="B10" s="43">
        <v>1</v>
      </c>
      <c r="C10" s="44">
        <f>B10+1</f>
        <v>2</v>
      </c>
      <c r="D10" s="44">
        <f t="shared" ref="D10:G10" si="0">C10+1</f>
        <v>3</v>
      </c>
      <c r="E10" s="44">
        <f t="shared" si="0"/>
        <v>4</v>
      </c>
      <c r="F10" s="44">
        <f t="shared" si="0"/>
        <v>5</v>
      </c>
      <c r="G10" s="44">
        <f t="shared" si="0"/>
        <v>6</v>
      </c>
    </row>
    <row r="11" spans="2:7" s="46" customFormat="1" ht="26.25" customHeight="1">
      <c r="B11" s="16" t="s">
        <v>3</v>
      </c>
      <c r="C11" s="26" t="s">
        <v>4</v>
      </c>
      <c r="D11" s="45"/>
      <c r="E11" s="45"/>
      <c r="F11" s="45"/>
      <c r="G11" s="45"/>
    </row>
    <row r="12" spans="2:7" s="42" customFormat="1" ht="26.25" customHeight="1">
      <c r="B12" s="16">
        <v>1</v>
      </c>
      <c r="C12" s="21" t="s">
        <v>5</v>
      </c>
      <c r="D12" s="45"/>
      <c r="E12" s="45"/>
      <c r="F12" s="45"/>
      <c r="G12" s="45"/>
    </row>
    <row r="13" spans="2:7" s="42" customFormat="1" ht="26.25" customHeight="1">
      <c r="B13" s="16" t="s">
        <v>6</v>
      </c>
      <c r="C13" s="21" t="s">
        <v>227</v>
      </c>
      <c r="D13" s="45"/>
      <c r="E13" s="45"/>
      <c r="F13" s="45"/>
      <c r="G13" s="45"/>
    </row>
    <row r="14" spans="2:7" s="42" customFormat="1" ht="26.25" customHeight="1">
      <c r="B14" s="28" t="s">
        <v>7</v>
      </c>
      <c r="C14" s="29" t="s">
        <v>9</v>
      </c>
      <c r="D14" s="30" t="s">
        <v>37</v>
      </c>
      <c r="E14" s="216"/>
      <c r="F14" s="47">
        <f>E16</f>
        <v>0</v>
      </c>
      <c r="G14" s="48">
        <f t="shared" ref="G14:G28" si="1">F14-E14</f>
        <v>0</v>
      </c>
    </row>
    <row r="15" spans="2:7" s="42" customFormat="1" ht="26.25" customHeight="1">
      <c r="B15" s="28" t="s">
        <v>7</v>
      </c>
      <c r="C15" s="29" t="s">
        <v>88</v>
      </c>
      <c r="D15" s="32" t="s">
        <v>38</v>
      </c>
      <c r="E15" s="216"/>
      <c r="F15" s="1"/>
      <c r="G15" s="48">
        <f t="shared" si="1"/>
        <v>0</v>
      </c>
    </row>
    <row r="16" spans="2:7" s="42" customFormat="1" ht="26.25" customHeight="1">
      <c r="B16" s="28" t="s">
        <v>7</v>
      </c>
      <c r="C16" s="29" t="s">
        <v>228</v>
      </c>
      <c r="D16" s="30" t="s">
        <v>37</v>
      </c>
      <c r="E16" s="216"/>
      <c r="F16" s="1"/>
      <c r="G16" s="48">
        <f t="shared" si="1"/>
        <v>0</v>
      </c>
    </row>
    <row r="17" spans="2:7" s="42" customFormat="1" ht="26.25" customHeight="1">
      <c r="B17" s="16" t="s">
        <v>10</v>
      </c>
      <c r="C17" s="21" t="s">
        <v>229</v>
      </c>
      <c r="D17" s="49"/>
      <c r="E17" s="45"/>
      <c r="F17" s="45"/>
      <c r="G17" s="45"/>
    </row>
    <row r="18" spans="2:7" s="42" customFormat="1" ht="26.25" customHeight="1">
      <c r="B18" s="28" t="s">
        <v>7</v>
      </c>
      <c r="C18" s="29" t="s">
        <v>9</v>
      </c>
      <c r="D18" s="30" t="s">
        <v>37</v>
      </c>
      <c r="E18" s="216"/>
      <c r="F18" s="47">
        <f>E20</f>
        <v>0</v>
      </c>
      <c r="G18" s="48">
        <f t="shared" si="1"/>
        <v>0</v>
      </c>
    </row>
    <row r="19" spans="2:7" s="42" customFormat="1" ht="26.25" customHeight="1">
      <c r="B19" s="28" t="s">
        <v>7</v>
      </c>
      <c r="C19" s="29" t="s">
        <v>8</v>
      </c>
      <c r="D19" s="32" t="s">
        <v>38</v>
      </c>
      <c r="E19" s="216"/>
      <c r="F19" s="1"/>
      <c r="G19" s="48">
        <f t="shared" si="1"/>
        <v>0</v>
      </c>
    </row>
    <row r="20" spans="2:7" s="42" customFormat="1" ht="26.25" customHeight="1">
      <c r="B20" s="28" t="s">
        <v>7</v>
      </c>
      <c r="C20" s="29" t="s">
        <v>177</v>
      </c>
      <c r="D20" s="30" t="s">
        <v>37</v>
      </c>
      <c r="E20" s="216"/>
      <c r="F20" s="50"/>
      <c r="G20" s="48">
        <f t="shared" si="1"/>
        <v>0</v>
      </c>
    </row>
    <row r="21" spans="2:7" s="42" customFormat="1" ht="26.25" customHeight="1">
      <c r="B21" s="16" t="s">
        <v>11</v>
      </c>
      <c r="C21" s="21" t="s">
        <v>230</v>
      </c>
      <c r="D21" s="49"/>
      <c r="E21" s="45"/>
      <c r="F21" s="45"/>
      <c r="G21" s="45"/>
    </row>
    <row r="22" spans="2:7" s="42" customFormat="1" ht="26.25" customHeight="1">
      <c r="B22" s="28" t="s">
        <v>7</v>
      </c>
      <c r="C22" s="29" t="s">
        <v>9</v>
      </c>
      <c r="D22" s="30" t="s">
        <v>37</v>
      </c>
      <c r="E22" s="216"/>
      <c r="F22" s="47">
        <f>E24</f>
        <v>0</v>
      </c>
      <c r="G22" s="48">
        <f t="shared" si="1"/>
        <v>0</v>
      </c>
    </row>
    <row r="23" spans="2:7" s="42" customFormat="1" ht="26.25" customHeight="1">
      <c r="B23" s="28" t="s">
        <v>7</v>
      </c>
      <c r="C23" s="29" t="s">
        <v>8</v>
      </c>
      <c r="D23" s="32" t="s">
        <v>38</v>
      </c>
      <c r="E23" s="216"/>
      <c r="F23" s="1"/>
      <c r="G23" s="48">
        <f t="shared" si="1"/>
        <v>0</v>
      </c>
    </row>
    <row r="24" spans="2:7" s="42" customFormat="1" ht="26.25" customHeight="1">
      <c r="B24" s="28" t="s">
        <v>7</v>
      </c>
      <c r="C24" s="29" t="s">
        <v>177</v>
      </c>
      <c r="D24" s="30" t="s">
        <v>37</v>
      </c>
      <c r="E24" s="216"/>
      <c r="F24" s="50"/>
      <c r="G24" s="48">
        <f t="shared" si="1"/>
        <v>0</v>
      </c>
    </row>
    <row r="25" spans="2:7" s="42" customFormat="1" ht="26.25" customHeight="1">
      <c r="B25" s="16">
        <v>2</v>
      </c>
      <c r="C25" s="21" t="s">
        <v>203</v>
      </c>
      <c r="D25" s="49"/>
      <c r="E25" s="45"/>
      <c r="F25" s="45"/>
      <c r="G25" s="45"/>
    </row>
    <row r="26" spans="2:7" s="42" customFormat="1" ht="26.25" customHeight="1">
      <c r="B26" s="28" t="s">
        <v>7</v>
      </c>
      <c r="C26" s="29" t="s">
        <v>9</v>
      </c>
      <c r="D26" s="30" t="s">
        <v>37</v>
      </c>
      <c r="E26" s="216"/>
      <c r="F26" s="47">
        <f>E28</f>
        <v>0</v>
      </c>
      <c r="G26" s="48">
        <f>F26-E26</f>
        <v>0</v>
      </c>
    </row>
    <row r="27" spans="2:7" s="42" customFormat="1" ht="26.25" customHeight="1">
      <c r="B27" s="28" t="s">
        <v>7</v>
      </c>
      <c r="C27" s="29" t="s">
        <v>8</v>
      </c>
      <c r="D27" s="32" t="s">
        <v>38</v>
      </c>
      <c r="E27" s="216"/>
      <c r="F27" s="1"/>
      <c r="G27" s="48">
        <f>F27-E27</f>
        <v>0</v>
      </c>
    </row>
    <row r="28" spans="2:7" s="42" customFormat="1" ht="26.25" customHeight="1">
      <c r="B28" s="28" t="s">
        <v>7</v>
      </c>
      <c r="C28" s="29" t="s">
        <v>228</v>
      </c>
      <c r="D28" s="30" t="s">
        <v>37</v>
      </c>
      <c r="E28" s="216"/>
      <c r="F28" s="1"/>
      <c r="G28" s="48">
        <f t="shared" si="1"/>
        <v>0</v>
      </c>
    </row>
    <row r="29" spans="2:7" s="42" customFormat="1" ht="26.25" customHeight="1">
      <c r="B29" s="16">
        <v>3</v>
      </c>
      <c r="C29" s="21" t="s">
        <v>13</v>
      </c>
      <c r="D29" s="49"/>
      <c r="E29" s="45"/>
      <c r="F29" s="45"/>
      <c r="G29" s="45"/>
    </row>
    <row r="30" spans="2:7" s="42" customFormat="1" ht="26.25" customHeight="1">
      <c r="B30" s="28" t="s">
        <v>7</v>
      </c>
      <c r="C30" s="29" t="s">
        <v>9</v>
      </c>
      <c r="D30" s="30" t="s">
        <v>37</v>
      </c>
      <c r="E30" s="216"/>
      <c r="F30" s="47">
        <f>E32</f>
        <v>0</v>
      </c>
      <c r="G30" s="48">
        <f>F30-E30</f>
        <v>0</v>
      </c>
    </row>
    <row r="31" spans="2:7" s="42" customFormat="1" ht="26.25" customHeight="1">
      <c r="B31" s="28" t="s">
        <v>7</v>
      </c>
      <c r="C31" s="29" t="s">
        <v>8</v>
      </c>
      <c r="D31" s="32" t="s">
        <v>38</v>
      </c>
      <c r="E31" s="216"/>
      <c r="F31" s="1"/>
      <c r="G31" s="48">
        <f>F31-E31</f>
        <v>0</v>
      </c>
    </row>
    <row r="32" spans="2:7" s="42" customFormat="1" ht="26.25" customHeight="1">
      <c r="B32" s="28" t="s">
        <v>7</v>
      </c>
      <c r="C32" s="29" t="s">
        <v>177</v>
      </c>
      <c r="D32" s="30" t="s">
        <v>37</v>
      </c>
      <c r="E32" s="216"/>
      <c r="F32" s="50"/>
      <c r="G32" s="48">
        <f>F32-E32</f>
        <v>0</v>
      </c>
    </row>
    <row r="33" spans="2:10" s="46" customFormat="1" ht="26.25" customHeight="1">
      <c r="B33" s="16" t="s">
        <v>14</v>
      </c>
      <c r="C33" s="26" t="s">
        <v>15</v>
      </c>
      <c r="D33" s="49"/>
      <c r="E33" s="45"/>
      <c r="F33" s="45"/>
      <c r="G33" s="45"/>
    </row>
    <row r="34" spans="2:10" s="46" customFormat="1" ht="26.25" customHeight="1">
      <c r="B34" s="28" t="s">
        <v>7</v>
      </c>
      <c r="C34" s="29" t="s">
        <v>9</v>
      </c>
      <c r="D34" s="30" t="s">
        <v>37</v>
      </c>
      <c r="E34" s="216"/>
      <c r="F34" s="47">
        <f>E36</f>
        <v>0</v>
      </c>
      <c r="G34" s="48">
        <f t="shared" ref="G34:G36" si="2">F34-E34</f>
        <v>0</v>
      </c>
      <c r="J34" s="51"/>
    </row>
    <row r="35" spans="2:10" s="42" customFormat="1" ht="26.25" customHeight="1">
      <c r="B35" s="28" t="s">
        <v>7</v>
      </c>
      <c r="C35" s="29" t="s">
        <v>16</v>
      </c>
      <c r="D35" s="32" t="s">
        <v>38</v>
      </c>
      <c r="E35" s="216"/>
      <c r="F35" s="1"/>
      <c r="G35" s="48">
        <f t="shared" si="2"/>
        <v>0</v>
      </c>
      <c r="J35" s="52"/>
    </row>
    <row r="36" spans="2:10" s="42" customFormat="1" ht="26.25" customHeight="1">
      <c r="B36" s="28" t="s">
        <v>7</v>
      </c>
      <c r="C36" s="29" t="s">
        <v>177</v>
      </c>
      <c r="D36" s="30" t="s">
        <v>37</v>
      </c>
      <c r="E36" s="216"/>
      <c r="F36" s="50"/>
      <c r="G36" s="48">
        <f t="shared" si="2"/>
        <v>0</v>
      </c>
      <c r="J36" s="51"/>
    </row>
    <row r="37" spans="2:10" s="46" customFormat="1" ht="26.25" customHeight="1">
      <c r="B37" s="16" t="s">
        <v>17</v>
      </c>
      <c r="C37" s="26" t="s">
        <v>18</v>
      </c>
      <c r="D37" s="49"/>
      <c r="E37" s="45"/>
      <c r="F37" s="45"/>
      <c r="G37" s="45"/>
    </row>
    <row r="38" spans="2:10" s="46" customFormat="1" ht="26.25" customHeight="1">
      <c r="B38" s="28" t="s">
        <v>7</v>
      </c>
      <c r="C38" s="29" t="s">
        <v>9</v>
      </c>
      <c r="D38" s="30" t="s">
        <v>37</v>
      </c>
      <c r="E38" s="216"/>
      <c r="F38" s="47">
        <f>E40</f>
        <v>0</v>
      </c>
      <c r="G38" s="48">
        <f t="shared" ref="G38:G40" si="3">F38-E38</f>
        <v>0</v>
      </c>
    </row>
    <row r="39" spans="2:10" s="42" customFormat="1" ht="26.25" customHeight="1">
      <c r="B39" s="28" t="s">
        <v>7</v>
      </c>
      <c r="C39" s="29" t="s">
        <v>16</v>
      </c>
      <c r="D39" s="32" t="s">
        <v>38</v>
      </c>
      <c r="E39" s="216"/>
      <c r="F39" s="1"/>
      <c r="G39" s="48">
        <f t="shared" si="3"/>
        <v>0</v>
      </c>
    </row>
    <row r="40" spans="2:10" s="42" customFormat="1" ht="26.25" customHeight="1">
      <c r="B40" s="28" t="s">
        <v>7</v>
      </c>
      <c r="C40" s="29" t="s">
        <v>177</v>
      </c>
      <c r="D40" s="30" t="s">
        <v>37</v>
      </c>
      <c r="E40" s="216"/>
      <c r="F40" s="50"/>
      <c r="G40" s="48">
        <f t="shared" si="3"/>
        <v>0</v>
      </c>
    </row>
    <row r="41" spans="2:10" s="46" customFormat="1" ht="26.25" customHeight="1">
      <c r="B41" s="16" t="s">
        <v>19</v>
      </c>
      <c r="C41" s="26" t="s">
        <v>20</v>
      </c>
      <c r="D41" s="49"/>
      <c r="E41" s="45"/>
      <c r="F41" s="45"/>
      <c r="G41" s="45"/>
    </row>
    <row r="42" spans="2:10" s="46" customFormat="1" ht="26.25" customHeight="1">
      <c r="B42" s="28" t="s">
        <v>7</v>
      </c>
      <c r="C42" s="29" t="s">
        <v>9</v>
      </c>
      <c r="D42" s="30" t="s">
        <v>37</v>
      </c>
      <c r="E42" s="216"/>
      <c r="F42" s="47">
        <f>E44</f>
        <v>0</v>
      </c>
      <c r="G42" s="48">
        <f>F42-E42</f>
        <v>0</v>
      </c>
    </row>
    <row r="43" spans="2:10" s="42" customFormat="1" ht="26.25" customHeight="1">
      <c r="B43" s="28" t="s">
        <v>7</v>
      </c>
      <c r="C43" s="29" t="s">
        <v>8</v>
      </c>
      <c r="D43" s="32" t="s">
        <v>38</v>
      </c>
      <c r="E43" s="216"/>
      <c r="F43" s="1"/>
      <c r="G43" s="48">
        <f>F43-E43</f>
        <v>0</v>
      </c>
    </row>
    <row r="44" spans="2:10" s="42" customFormat="1" ht="26.25" customHeight="1">
      <c r="B44" s="28" t="s">
        <v>7</v>
      </c>
      <c r="C44" s="29" t="s">
        <v>177</v>
      </c>
      <c r="D44" s="30" t="s">
        <v>37</v>
      </c>
      <c r="E44" s="216"/>
      <c r="F44" s="50"/>
      <c r="G44" s="48">
        <f>F44-E44</f>
        <v>0</v>
      </c>
    </row>
    <row r="45" spans="2:10" s="46" customFormat="1" ht="26.25" customHeight="1">
      <c r="B45" s="16" t="s">
        <v>21</v>
      </c>
      <c r="C45" s="26" t="s">
        <v>22</v>
      </c>
      <c r="D45" s="49"/>
      <c r="E45" s="45"/>
      <c r="F45" s="45"/>
      <c r="G45" s="45"/>
    </row>
    <row r="46" spans="2:10" s="42" customFormat="1" ht="26.25" customHeight="1">
      <c r="B46" s="28" t="s">
        <v>7</v>
      </c>
      <c r="C46" s="29" t="s">
        <v>231</v>
      </c>
      <c r="D46" s="32" t="s">
        <v>38</v>
      </c>
      <c r="E46" s="216"/>
      <c r="F46" s="1"/>
      <c r="G46" s="48">
        <f>F46-E46</f>
        <v>0</v>
      </c>
    </row>
    <row r="47" spans="2:10" s="46" customFormat="1" ht="26.25" customHeight="1">
      <c r="B47" s="16" t="s">
        <v>23</v>
      </c>
      <c r="C47" s="26" t="s">
        <v>24</v>
      </c>
      <c r="D47" s="49"/>
      <c r="E47" s="45"/>
      <c r="F47" s="45"/>
      <c r="G47" s="45"/>
    </row>
    <row r="48" spans="2:10" s="42" customFormat="1" ht="26.25" customHeight="1">
      <c r="B48" s="28" t="s">
        <v>7</v>
      </c>
      <c r="C48" s="29" t="s">
        <v>231</v>
      </c>
      <c r="D48" s="32" t="s">
        <v>38</v>
      </c>
      <c r="E48" s="216"/>
      <c r="F48" s="1"/>
      <c r="G48" s="48">
        <f>F48-E48</f>
        <v>0</v>
      </c>
    </row>
    <row r="49" spans="2:7" s="46" customFormat="1" ht="26.25" customHeight="1">
      <c r="B49" s="16" t="s">
        <v>25</v>
      </c>
      <c r="C49" s="26" t="s">
        <v>26</v>
      </c>
      <c r="D49" s="49"/>
      <c r="E49" s="45"/>
      <c r="F49" s="45"/>
      <c r="G49" s="45"/>
    </row>
    <row r="50" spans="2:7" s="42" customFormat="1" ht="26.25" customHeight="1">
      <c r="B50" s="28" t="s">
        <v>7</v>
      </c>
      <c r="C50" s="29" t="s">
        <v>27</v>
      </c>
      <c r="D50" s="32" t="s">
        <v>38</v>
      </c>
      <c r="E50" s="216"/>
      <c r="F50" s="1"/>
      <c r="G50" s="48">
        <f>F50-E50</f>
        <v>0</v>
      </c>
    </row>
    <row r="51" spans="2:7" s="46" customFormat="1" ht="26.25" customHeight="1">
      <c r="B51" s="16" t="s">
        <v>28</v>
      </c>
      <c r="C51" s="26" t="s">
        <v>29</v>
      </c>
      <c r="D51" s="49"/>
      <c r="E51" s="45"/>
      <c r="F51" s="45"/>
      <c r="G51" s="45"/>
    </row>
    <row r="52" spans="2:7" s="46" customFormat="1" ht="26.25" customHeight="1">
      <c r="B52" s="28" t="s">
        <v>7</v>
      </c>
      <c r="C52" s="29" t="s">
        <v>9</v>
      </c>
      <c r="D52" s="30" t="s">
        <v>37</v>
      </c>
      <c r="E52" s="216"/>
      <c r="F52" s="47">
        <f>E54</f>
        <v>0</v>
      </c>
      <c r="G52" s="48">
        <f t="shared" ref="G52" si="4">F52-E52</f>
        <v>0</v>
      </c>
    </row>
    <row r="53" spans="2:7" s="42" customFormat="1" ht="26.25" customHeight="1">
      <c r="B53" s="28" t="s">
        <v>7</v>
      </c>
      <c r="C53" s="29" t="s">
        <v>16</v>
      </c>
      <c r="D53" s="32" t="s">
        <v>38</v>
      </c>
      <c r="E53" s="216"/>
      <c r="F53" s="1"/>
      <c r="G53" s="48">
        <f>F53-E53</f>
        <v>0</v>
      </c>
    </row>
    <row r="54" spans="2:7" s="42" customFormat="1" ht="26.25" customHeight="1">
      <c r="B54" s="28" t="s">
        <v>7</v>
      </c>
      <c r="C54" s="29" t="s">
        <v>177</v>
      </c>
      <c r="D54" s="30" t="s">
        <v>37</v>
      </c>
      <c r="E54" s="216"/>
      <c r="F54" s="50"/>
      <c r="G54" s="48">
        <f t="shared" ref="G54" si="5">F54-E54</f>
        <v>0</v>
      </c>
    </row>
    <row r="55" spans="2:7" s="46" customFormat="1" ht="26.25" customHeight="1">
      <c r="B55" s="16" t="s">
        <v>30</v>
      </c>
      <c r="C55" s="26" t="s">
        <v>31</v>
      </c>
      <c r="D55" s="49"/>
      <c r="E55" s="45"/>
      <c r="F55" s="45"/>
      <c r="G55" s="45"/>
    </row>
    <row r="56" spans="2:7" s="46" customFormat="1" ht="26.25" customHeight="1">
      <c r="B56" s="28" t="s">
        <v>7</v>
      </c>
      <c r="C56" s="29" t="s">
        <v>9</v>
      </c>
      <c r="D56" s="30" t="s">
        <v>37</v>
      </c>
      <c r="E56" s="216"/>
      <c r="F56" s="47">
        <f>E58</f>
        <v>0</v>
      </c>
      <c r="G56" s="45"/>
    </row>
    <row r="57" spans="2:7" s="42" customFormat="1" ht="26.25" customHeight="1">
      <c r="B57" s="28" t="s">
        <v>7</v>
      </c>
      <c r="C57" s="29" t="s">
        <v>16</v>
      </c>
      <c r="D57" s="32" t="s">
        <v>38</v>
      </c>
      <c r="E57" s="216"/>
      <c r="F57" s="1"/>
      <c r="G57" s="48">
        <f>F57-E57</f>
        <v>0</v>
      </c>
    </row>
    <row r="58" spans="2:7" s="42" customFormat="1" ht="26.25" customHeight="1">
      <c r="B58" s="28" t="s">
        <v>7</v>
      </c>
      <c r="C58" s="29" t="s">
        <v>177</v>
      </c>
      <c r="D58" s="30" t="s">
        <v>37</v>
      </c>
      <c r="E58" s="216"/>
      <c r="F58" s="50"/>
      <c r="G58" s="48">
        <f>F58-E58</f>
        <v>0</v>
      </c>
    </row>
    <row r="59" spans="2:7" s="46" customFormat="1" ht="26.25" customHeight="1">
      <c r="B59" s="36" t="s">
        <v>53</v>
      </c>
      <c r="C59" s="53" t="s">
        <v>133</v>
      </c>
      <c r="D59" s="54"/>
      <c r="E59" s="54">
        <f>(E14+E15-E16)+(E18+E19-E20)+(E22+E23-E24)+(E26+E27-E28)+(E30+E31-E32)+(E34+E35-E36)+(E38+E39-E40)+(E42+E43-E44)+E46+E48+E50+(E52+E53-E54)+(E56+E57-E58)</f>
        <v>0</v>
      </c>
      <c r="F59" s="54">
        <f>(F14+F15-F16)+(F18+F19-F20)+(F22+F23-F24)+(F26+F27-F28)+(F30+F31-F32)+(F34+F35-F36)+(F38+F39-F40)+(F42+F43-F44)+F46+F48+F50+(F52+F53-F54)+(F56+F57-F58)</f>
        <v>0</v>
      </c>
      <c r="G59" s="54">
        <f>F59-E59</f>
        <v>0</v>
      </c>
    </row>
    <row r="60" spans="2:7" ht="4.5" customHeight="1"/>
  </sheetData>
  <sheetProtection password="CBDF" sheet="1" objects="1" scenarios="1"/>
  <mergeCells count="5">
    <mergeCell ref="B2:C2"/>
    <mergeCell ref="G8:G9"/>
    <mergeCell ref="D8:D9"/>
    <mergeCell ref="B8:B9"/>
    <mergeCell ref="C8:C9"/>
  </mergeCells>
  <pageMargins left="0.19685039370078741" right="0.19685039370078741" top="0.19685039370078741" bottom="0.19685039370078741" header="0.19685039370078741" footer="0.19685039370078741"/>
  <pageSetup paperSize="9" scale="75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4"/>
  <sheetViews>
    <sheetView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N27" sqref="N27"/>
    </sheetView>
  </sheetViews>
  <sheetFormatPr defaultRowHeight="12"/>
  <cols>
    <col min="1" max="1" width="0.75" style="4" customWidth="1"/>
    <col min="2" max="2" width="2.375" style="4" bestFit="1" customWidth="1"/>
    <col min="3" max="3" width="69.625" style="4" customWidth="1"/>
    <col min="4" max="4" width="9" style="4"/>
    <col min="5" max="20" width="9.5" style="4" customWidth="1"/>
    <col min="21" max="21" width="0.75" style="4" customWidth="1"/>
    <col min="22" max="16384" width="9" style="4"/>
  </cols>
  <sheetData>
    <row r="1" spans="2:20" ht="3.75" customHeight="1" thickBot="1">
      <c r="B1" s="55"/>
      <c r="D1" s="56"/>
      <c r="E1" s="57"/>
      <c r="F1" s="58"/>
      <c r="G1" s="57"/>
      <c r="H1" s="57"/>
      <c r="I1" s="58"/>
      <c r="J1" s="57"/>
      <c r="K1" s="58"/>
      <c r="L1" s="57"/>
      <c r="M1" s="57"/>
      <c r="N1" s="58"/>
      <c r="O1" s="57"/>
      <c r="P1" s="57"/>
      <c r="Q1" s="58"/>
      <c r="R1" s="57"/>
      <c r="S1" s="58"/>
      <c r="T1" s="57"/>
    </row>
    <row r="2" spans="2:20" ht="42" customHeight="1" thickBot="1">
      <c r="B2" s="234" t="s">
        <v>140</v>
      </c>
      <c r="C2" s="235"/>
      <c r="E2" s="59">
        <f>PŚnFDD!E2</f>
        <v>2013</v>
      </c>
      <c r="F2" s="7">
        <f t="shared" ref="F2:L2" si="0">E2</f>
        <v>2013</v>
      </c>
      <c r="G2" s="7">
        <f t="shared" si="0"/>
        <v>2013</v>
      </c>
      <c r="H2" s="7">
        <f t="shared" si="0"/>
        <v>2013</v>
      </c>
      <c r="I2" s="7">
        <f t="shared" si="0"/>
        <v>2013</v>
      </c>
      <c r="J2" s="7">
        <f t="shared" si="0"/>
        <v>2013</v>
      </c>
      <c r="K2" s="60">
        <f t="shared" si="0"/>
        <v>2013</v>
      </c>
      <c r="L2" s="7">
        <f t="shared" si="0"/>
        <v>2013</v>
      </c>
      <c r="M2" s="7">
        <f>PŚnFDD!F2</f>
        <v>2014</v>
      </c>
      <c r="N2" s="7">
        <f>M2</f>
        <v>2014</v>
      </c>
      <c r="O2" s="7">
        <f t="shared" ref="O2:T2" si="1">N2</f>
        <v>2014</v>
      </c>
      <c r="P2" s="7">
        <f t="shared" si="1"/>
        <v>2014</v>
      </c>
      <c r="Q2" s="7">
        <f t="shared" si="1"/>
        <v>2014</v>
      </c>
      <c r="R2" s="7">
        <f t="shared" si="1"/>
        <v>2014</v>
      </c>
      <c r="S2" s="7">
        <f t="shared" si="1"/>
        <v>2014</v>
      </c>
      <c r="T2" s="59">
        <f t="shared" si="1"/>
        <v>2014</v>
      </c>
    </row>
    <row r="3" spans="2:20" ht="3.75" customHeight="1">
      <c r="B3" s="51"/>
      <c r="C3" s="51"/>
      <c r="D3" s="57"/>
      <c r="E3" s="57"/>
      <c r="F3" s="61"/>
      <c r="G3" s="62"/>
      <c r="H3" s="62"/>
      <c r="I3" s="61"/>
      <c r="J3" s="62"/>
      <c r="K3" s="61"/>
      <c r="L3" s="63"/>
      <c r="M3" s="63"/>
      <c r="N3" s="64"/>
      <c r="O3" s="63"/>
      <c r="P3" s="63"/>
      <c r="Q3" s="64"/>
      <c r="R3" s="63"/>
      <c r="S3" s="64"/>
      <c r="T3" s="65"/>
    </row>
    <row r="4" spans="2:20">
      <c r="B4" s="66"/>
      <c r="C4" s="9" t="s">
        <v>178</v>
      </c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7"/>
    </row>
    <row r="5" spans="2:20">
      <c r="B5" s="66"/>
      <c r="C5" s="11" t="s">
        <v>179</v>
      </c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/>
    </row>
    <row r="6" spans="2:20">
      <c r="B6" s="66"/>
      <c r="C6" s="12" t="s">
        <v>180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7"/>
    </row>
    <row r="7" spans="2:20" s="70" customFormat="1" ht="3.75" customHeight="1" thickBot="1">
      <c r="B7" s="66"/>
      <c r="C7" s="66"/>
      <c r="D7" s="65"/>
      <c r="E7" s="65"/>
      <c r="F7" s="69"/>
      <c r="G7" s="65"/>
      <c r="H7" s="65"/>
      <c r="I7" s="69"/>
      <c r="J7" s="65"/>
      <c r="K7" s="69"/>
      <c r="L7" s="65"/>
      <c r="M7" s="65"/>
      <c r="N7" s="69"/>
      <c r="O7" s="65"/>
      <c r="P7" s="65"/>
      <c r="Q7" s="69"/>
      <c r="R7" s="65"/>
      <c r="S7" s="69"/>
      <c r="T7" s="65"/>
    </row>
    <row r="8" spans="2:20" ht="12.75" thickBot="1">
      <c r="B8" s="55"/>
      <c r="D8" s="56"/>
      <c r="E8" s="71" t="s">
        <v>50</v>
      </c>
      <c r="F8" s="71" t="s">
        <v>50</v>
      </c>
      <c r="G8" s="71" t="s">
        <v>50</v>
      </c>
      <c r="H8" s="71" t="s">
        <v>50</v>
      </c>
      <c r="I8" s="71" t="s">
        <v>50</v>
      </c>
      <c r="J8" s="71" t="s">
        <v>50</v>
      </c>
      <c r="K8" s="71" t="s">
        <v>50</v>
      </c>
      <c r="L8" s="72" t="s">
        <v>50</v>
      </c>
      <c r="M8" s="71" t="s">
        <v>34</v>
      </c>
      <c r="N8" s="71" t="s">
        <v>34</v>
      </c>
      <c r="O8" s="71" t="s">
        <v>34</v>
      </c>
      <c r="P8" s="71" t="s">
        <v>34</v>
      </c>
      <c r="Q8" s="71" t="s">
        <v>34</v>
      </c>
      <c r="R8" s="71" t="s">
        <v>34</v>
      </c>
      <c r="S8" s="71" t="s">
        <v>34</v>
      </c>
      <c r="T8" s="72" t="s">
        <v>34</v>
      </c>
    </row>
    <row r="9" spans="2:20" s="79" customFormat="1" ht="52.5" customHeight="1">
      <c r="B9" s="73" t="s">
        <v>1</v>
      </c>
      <c r="C9" s="73" t="s">
        <v>2</v>
      </c>
      <c r="D9" s="74" t="s">
        <v>35</v>
      </c>
      <c r="E9" s="74" t="s">
        <v>56</v>
      </c>
      <c r="F9" s="75" t="s">
        <v>91</v>
      </c>
      <c r="G9" s="74" t="s">
        <v>92</v>
      </c>
      <c r="H9" s="74" t="s">
        <v>135</v>
      </c>
      <c r="I9" s="75" t="s">
        <v>94</v>
      </c>
      <c r="J9" s="74" t="s">
        <v>95</v>
      </c>
      <c r="K9" s="76" t="s">
        <v>96</v>
      </c>
      <c r="L9" s="77" t="s">
        <v>97</v>
      </c>
      <c r="M9" s="78" t="s">
        <v>56</v>
      </c>
      <c r="N9" s="75" t="s">
        <v>91</v>
      </c>
      <c r="O9" s="74" t="s">
        <v>92</v>
      </c>
      <c r="P9" s="74" t="s">
        <v>93</v>
      </c>
      <c r="Q9" s="75" t="s">
        <v>94</v>
      </c>
      <c r="R9" s="74" t="s">
        <v>95</v>
      </c>
      <c r="S9" s="76" t="s">
        <v>96</v>
      </c>
      <c r="T9" s="77" t="s">
        <v>97</v>
      </c>
    </row>
    <row r="10" spans="2:20" s="79" customFormat="1">
      <c r="B10" s="80">
        <v>1</v>
      </c>
      <c r="C10" s="80">
        <f>B10+1</f>
        <v>2</v>
      </c>
      <c r="D10" s="80">
        <f t="shared" ref="D10:K10" si="2">C10+1</f>
        <v>3</v>
      </c>
      <c r="E10" s="80">
        <f>D10+1</f>
        <v>4</v>
      </c>
      <c r="F10" s="80">
        <f t="shared" si="2"/>
        <v>5</v>
      </c>
      <c r="G10" s="80">
        <v>5</v>
      </c>
      <c r="H10" s="80">
        <f t="shared" si="2"/>
        <v>6</v>
      </c>
      <c r="I10" s="80">
        <f t="shared" si="2"/>
        <v>7</v>
      </c>
      <c r="J10" s="80">
        <v>6</v>
      </c>
      <c r="K10" s="81">
        <f t="shared" si="2"/>
        <v>7</v>
      </c>
      <c r="L10" s="82">
        <v>7</v>
      </c>
      <c r="M10" s="83">
        <f>L10+1</f>
        <v>8</v>
      </c>
      <c r="N10" s="80">
        <f t="shared" ref="N10" si="3">M10+1</f>
        <v>9</v>
      </c>
      <c r="O10" s="80">
        <v>9</v>
      </c>
      <c r="P10" s="80">
        <f t="shared" ref="P10" si="4">O10+1</f>
        <v>10</v>
      </c>
      <c r="Q10" s="80">
        <f t="shared" ref="Q10" si="5">P10+1</f>
        <v>11</v>
      </c>
      <c r="R10" s="80">
        <v>10</v>
      </c>
      <c r="S10" s="81">
        <f t="shared" ref="S10" si="6">R10+1</f>
        <v>11</v>
      </c>
      <c r="T10" s="82">
        <v>11</v>
      </c>
    </row>
    <row r="11" spans="2:20" s="14" customFormat="1" ht="4.5" customHeight="1">
      <c r="B11" s="15"/>
      <c r="C11" s="15"/>
      <c r="D11" s="15"/>
      <c r="E11" s="15"/>
      <c r="F11" s="15"/>
      <c r="G11" s="15"/>
      <c r="H11" s="15"/>
      <c r="I11" s="15"/>
      <c r="J11" s="15"/>
      <c r="K11" s="84"/>
      <c r="L11" s="85"/>
      <c r="M11" s="86"/>
      <c r="N11" s="15"/>
      <c r="O11" s="15"/>
      <c r="P11" s="15"/>
      <c r="Q11" s="15"/>
      <c r="R11" s="15"/>
      <c r="S11" s="84"/>
      <c r="T11" s="85"/>
    </row>
    <row r="12" spans="2:20" ht="27" customHeight="1">
      <c r="B12" s="16" t="s">
        <v>55</v>
      </c>
      <c r="C12" s="17" t="s">
        <v>98</v>
      </c>
      <c r="D12" s="87"/>
      <c r="E12" s="25"/>
      <c r="F12" s="88"/>
      <c r="G12" s="25"/>
      <c r="H12" s="25"/>
      <c r="I12" s="88"/>
      <c r="J12" s="25"/>
      <c r="K12" s="89"/>
      <c r="L12" s="90"/>
      <c r="M12" s="91"/>
      <c r="N12" s="88"/>
      <c r="O12" s="25"/>
      <c r="P12" s="25"/>
      <c r="Q12" s="88"/>
      <c r="R12" s="25"/>
      <c r="S12" s="89"/>
      <c r="T12" s="90"/>
    </row>
    <row r="13" spans="2:20" ht="27" customHeight="1">
      <c r="B13" s="16" t="s">
        <v>3</v>
      </c>
      <c r="C13" s="17" t="s">
        <v>57</v>
      </c>
      <c r="D13" s="87"/>
      <c r="E13" s="25"/>
      <c r="F13" s="88"/>
      <c r="G13" s="25"/>
      <c r="H13" s="25"/>
      <c r="I13" s="88"/>
      <c r="J13" s="25"/>
      <c r="K13" s="89"/>
      <c r="L13" s="90"/>
      <c r="M13" s="91"/>
      <c r="N13" s="88"/>
      <c r="O13" s="25"/>
      <c r="P13" s="25"/>
      <c r="Q13" s="88"/>
      <c r="R13" s="25"/>
      <c r="S13" s="89"/>
      <c r="T13" s="90"/>
    </row>
    <row r="14" spans="2:20" ht="27" customHeight="1">
      <c r="B14" s="28">
        <v>1</v>
      </c>
      <c r="C14" s="92" t="s">
        <v>58</v>
      </c>
      <c r="D14" s="93" t="s">
        <v>142</v>
      </c>
      <c r="E14" s="25">
        <f>PŚnFDD!E15</f>
        <v>0</v>
      </c>
      <c r="F14" s="88">
        <v>0.01</v>
      </c>
      <c r="G14" s="25">
        <f>ROUND(E14*F14,2)</f>
        <v>0</v>
      </c>
      <c r="H14" s="25">
        <f>E14-G14</f>
        <v>0</v>
      </c>
      <c r="I14" s="88">
        <v>0.2</v>
      </c>
      <c r="J14" s="25">
        <f>ROUND(H14*I14,2)</f>
        <v>0</v>
      </c>
      <c r="K14" s="89">
        <f>1-I14</f>
        <v>0.8</v>
      </c>
      <c r="L14" s="90">
        <f>H14-J14</f>
        <v>0</v>
      </c>
      <c r="M14" s="91">
        <f>PŚnFDD!F15</f>
        <v>0</v>
      </c>
      <c r="N14" s="88">
        <v>0.01</v>
      </c>
      <c r="O14" s="25">
        <f>ROUND(M14*N14,2)</f>
        <v>0</v>
      </c>
      <c r="P14" s="25">
        <f>M14-O14</f>
        <v>0</v>
      </c>
      <c r="Q14" s="88">
        <v>0.2</v>
      </c>
      <c r="R14" s="25">
        <f>ROUND(P14*Q14,2)</f>
        <v>0</v>
      </c>
      <c r="S14" s="89">
        <f>1-Q14</f>
        <v>0.8</v>
      </c>
      <c r="T14" s="90">
        <f>P14-R14</f>
        <v>0</v>
      </c>
    </row>
    <row r="15" spans="2:20" ht="27" customHeight="1">
      <c r="B15" s="28">
        <v>3</v>
      </c>
      <c r="C15" s="34" t="s">
        <v>59</v>
      </c>
      <c r="D15" s="87"/>
      <c r="E15" s="25"/>
      <c r="F15" s="88"/>
      <c r="G15" s="25"/>
      <c r="H15" s="25"/>
      <c r="I15" s="88"/>
      <c r="J15" s="25"/>
      <c r="K15" s="89"/>
      <c r="L15" s="90"/>
      <c r="M15" s="91"/>
      <c r="N15" s="88"/>
      <c r="O15" s="25"/>
      <c r="P15" s="25"/>
      <c r="Q15" s="88"/>
      <c r="R15" s="25"/>
      <c r="S15" s="89"/>
      <c r="T15" s="90"/>
    </row>
    <row r="16" spans="2:20" ht="27" customHeight="1">
      <c r="B16" s="28" t="s">
        <v>6</v>
      </c>
      <c r="C16" s="34" t="s">
        <v>60</v>
      </c>
      <c r="D16" s="93" t="s">
        <v>142</v>
      </c>
      <c r="E16" s="25">
        <f>PŚnFDD!E18+PŚnFDD!E19-PŚnFDD!E20</f>
        <v>0</v>
      </c>
      <c r="F16" s="88"/>
      <c r="G16" s="25">
        <f>ROUND(E16*F16,2)</f>
        <v>0</v>
      </c>
      <c r="H16" s="25">
        <f>E16-G16</f>
        <v>0</v>
      </c>
      <c r="I16" s="88"/>
      <c r="J16" s="25">
        <f>ROUND(H16*I16,2)</f>
        <v>0</v>
      </c>
      <c r="K16" s="89">
        <f t="shared" ref="K16:K18" si="7">1-I16</f>
        <v>1</v>
      </c>
      <c r="L16" s="90">
        <f>H16-J16</f>
        <v>0</v>
      </c>
      <c r="M16" s="91">
        <f>PŚnFDD!F18+PŚnFDD!F19-PŚnFDD!F20</f>
        <v>0</v>
      </c>
      <c r="N16" s="88"/>
      <c r="O16" s="25">
        <f>ROUND(M16*N16,2)</f>
        <v>0</v>
      </c>
      <c r="P16" s="25">
        <f>M16-O16</f>
        <v>0</v>
      </c>
      <c r="Q16" s="88"/>
      <c r="R16" s="25">
        <f>ROUND(P16*Q16,2)</f>
        <v>0</v>
      </c>
      <c r="S16" s="89">
        <f t="shared" ref="S16:S18" si="8">1-Q16</f>
        <v>1</v>
      </c>
      <c r="T16" s="90">
        <f>P16-R16</f>
        <v>0</v>
      </c>
    </row>
    <row r="17" spans="2:20" ht="27" customHeight="1">
      <c r="B17" s="28" t="s">
        <v>10</v>
      </c>
      <c r="C17" s="34" t="s">
        <v>61</v>
      </c>
      <c r="D17" s="93" t="s">
        <v>142</v>
      </c>
      <c r="E17" s="25">
        <f>PŚnFDD!E22+PŚnFDD!E23-PŚnFDD!E24</f>
        <v>0</v>
      </c>
      <c r="F17" s="88"/>
      <c r="G17" s="25">
        <f>ROUND(E17*F17,2)</f>
        <v>0</v>
      </c>
      <c r="H17" s="25">
        <f>E17-G17</f>
        <v>0</v>
      </c>
      <c r="I17" s="88"/>
      <c r="J17" s="25">
        <f>ROUND(H17*I17,2)</f>
        <v>0</v>
      </c>
      <c r="K17" s="89">
        <f t="shared" si="7"/>
        <v>1</v>
      </c>
      <c r="L17" s="90">
        <f>H17-J17</f>
        <v>0</v>
      </c>
      <c r="M17" s="91">
        <f>PŚnFDD!F22+PŚnFDD!F23-PŚnFDD!F24</f>
        <v>0</v>
      </c>
      <c r="N17" s="88"/>
      <c r="O17" s="25">
        <f>ROUND(M17*N17,2)</f>
        <v>0</v>
      </c>
      <c r="P17" s="25">
        <f>M17-O17</f>
        <v>0</v>
      </c>
      <c r="Q17" s="88"/>
      <c r="R17" s="25">
        <f>ROUND(P17*Q17,2)</f>
        <v>0</v>
      </c>
      <c r="S17" s="89">
        <f t="shared" si="8"/>
        <v>1</v>
      </c>
      <c r="T17" s="90">
        <f>P17-R17</f>
        <v>0</v>
      </c>
    </row>
    <row r="18" spans="2:20" ht="27" customHeight="1">
      <c r="B18" s="28" t="s">
        <v>11</v>
      </c>
      <c r="C18" s="34" t="s">
        <v>62</v>
      </c>
      <c r="D18" s="93" t="s">
        <v>142</v>
      </c>
      <c r="E18" s="25">
        <f>PŚnFDD!E26+PŚnFDD!E27-PŚnFDD!E28</f>
        <v>0</v>
      </c>
      <c r="F18" s="88"/>
      <c r="G18" s="25">
        <f>ROUND(E18*F18,2)</f>
        <v>0</v>
      </c>
      <c r="H18" s="25">
        <f>E18-G18</f>
        <v>0</v>
      </c>
      <c r="I18" s="88"/>
      <c r="J18" s="25">
        <f>ROUND(H18*I18,2)</f>
        <v>0</v>
      </c>
      <c r="K18" s="89">
        <f t="shared" si="7"/>
        <v>1</v>
      </c>
      <c r="L18" s="90">
        <f>H18-J18</f>
        <v>0</v>
      </c>
      <c r="M18" s="91">
        <f>PŚnFDD!F26+PŚnFDD!F27-PŚnFDD!F28</f>
        <v>0</v>
      </c>
      <c r="N18" s="88"/>
      <c r="O18" s="25">
        <f>ROUND(M18*N18,2)</f>
        <v>0</v>
      </c>
      <c r="P18" s="25">
        <f>M18-O18</f>
        <v>0</v>
      </c>
      <c r="Q18" s="88"/>
      <c r="R18" s="25">
        <f>ROUND(P18*Q18,2)</f>
        <v>0</v>
      </c>
      <c r="S18" s="89">
        <f t="shared" si="8"/>
        <v>1</v>
      </c>
      <c r="T18" s="90">
        <f>P18-R18</f>
        <v>0</v>
      </c>
    </row>
    <row r="19" spans="2:20" ht="27" customHeight="1">
      <c r="B19" s="16" t="s">
        <v>14</v>
      </c>
      <c r="C19" s="17" t="s">
        <v>63</v>
      </c>
      <c r="D19" s="87"/>
      <c r="E19" s="25"/>
      <c r="F19" s="88"/>
      <c r="G19" s="25"/>
      <c r="H19" s="25"/>
      <c r="I19" s="88"/>
      <c r="J19" s="25"/>
      <c r="K19" s="89"/>
      <c r="L19" s="90"/>
      <c r="M19" s="91"/>
      <c r="N19" s="88"/>
      <c r="O19" s="25"/>
      <c r="P19" s="25"/>
      <c r="Q19" s="88"/>
      <c r="R19" s="25"/>
      <c r="S19" s="89"/>
      <c r="T19" s="90"/>
    </row>
    <row r="20" spans="2:20" ht="27" customHeight="1">
      <c r="B20" s="28">
        <v>1</v>
      </c>
      <c r="C20" s="34" t="s">
        <v>64</v>
      </c>
      <c r="D20" s="93" t="s">
        <v>142</v>
      </c>
      <c r="E20" s="25">
        <f>PŚnFDD!E31+PŚnFDD!E32-PŚnFDD!E33</f>
        <v>0</v>
      </c>
      <c r="F20" s="88"/>
      <c r="G20" s="25">
        <f>ROUND(E20*F20,2)</f>
        <v>0</v>
      </c>
      <c r="H20" s="25">
        <f>E20-G20</f>
        <v>0</v>
      </c>
      <c r="I20" s="88"/>
      <c r="J20" s="25">
        <f>ROUND(H20*I20,2)</f>
        <v>0</v>
      </c>
      <c r="K20" s="89">
        <f>1-I20</f>
        <v>1</v>
      </c>
      <c r="L20" s="90">
        <f>H20-J20</f>
        <v>0</v>
      </c>
      <c r="M20" s="91">
        <f>PŚnFDD!F31+PŚnFDD!F32-PŚnFDD!F33</f>
        <v>0</v>
      </c>
      <c r="N20" s="88"/>
      <c r="O20" s="25">
        <f>ROUND(M20*N20,2)</f>
        <v>0</v>
      </c>
      <c r="P20" s="25">
        <f>M20-O20</f>
        <v>0</v>
      </c>
      <c r="Q20" s="88"/>
      <c r="R20" s="25">
        <f>ROUND(P20*Q20,2)</f>
        <v>0</v>
      </c>
      <c r="S20" s="89">
        <f>1-Q20</f>
        <v>1</v>
      </c>
      <c r="T20" s="90">
        <f>P20-R20</f>
        <v>0</v>
      </c>
    </row>
    <row r="21" spans="2:20" ht="27" customHeight="1">
      <c r="B21" s="16" t="s">
        <v>17</v>
      </c>
      <c r="C21" s="17" t="s">
        <v>65</v>
      </c>
      <c r="D21" s="87"/>
      <c r="E21" s="25"/>
      <c r="F21" s="88"/>
      <c r="G21" s="25"/>
      <c r="H21" s="25"/>
      <c r="I21" s="88"/>
      <c r="J21" s="25"/>
      <c r="K21" s="89"/>
      <c r="L21" s="90"/>
      <c r="M21" s="91"/>
      <c r="N21" s="88"/>
      <c r="O21" s="25"/>
      <c r="P21" s="25"/>
      <c r="Q21" s="88"/>
      <c r="R21" s="25"/>
      <c r="S21" s="89"/>
      <c r="T21" s="90"/>
    </row>
    <row r="22" spans="2:20" ht="27" customHeight="1">
      <c r="B22" s="28">
        <v>1</v>
      </c>
      <c r="C22" s="34" t="s">
        <v>66</v>
      </c>
      <c r="D22" s="93" t="s">
        <v>142</v>
      </c>
      <c r="E22" s="25">
        <f>PŚnFDD!E35</f>
        <v>0</v>
      </c>
      <c r="F22" s="88">
        <v>0.01</v>
      </c>
      <c r="G22" s="25">
        <f>ROUND(E22*F22,2)</f>
        <v>0</v>
      </c>
      <c r="H22" s="25">
        <f>E22-G22</f>
        <v>0</v>
      </c>
      <c r="I22" s="88">
        <v>0.2</v>
      </c>
      <c r="J22" s="25">
        <f>ROUND(H22*I22,2)</f>
        <v>0</v>
      </c>
      <c r="K22" s="89">
        <f t="shared" ref="K22:K26" si="9">1-I22</f>
        <v>0.8</v>
      </c>
      <c r="L22" s="90">
        <f>H22-J22</f>
        <v>0</v>
      </c>
      <c r="M22" s="91">
        <f>PŚnFDD!F35</f>
        <v>0</v>
      </c>
      <c r="N22" s="88">
        <v>0.01</v>
      </c>
      <c r="O22" s="25">
        <f>ROUND(M22*N22,2)</f>
        <v>0</v>
      </c>
      <c r="P22" s="25">
        <f>M22-O22</f>
        <v>0</v>
      </c>
      <c r="Q22" s="88">
        <v>0.2</v>
      </c>
      <c r="R22" s="25">
        <f>ROUND(P22*Q22,2)</f>
        <v>0</v>
      </c>
      <c r="S22" s="89">
        <f t="shared" ref="S22:S26" si="10">1-Q22</f>
        <v>0.8</v>
      </c>
      <c r="T22" s="90">
        <f>P22-R22</f>
        <v>0</v>
      </c>
    </row>
    <row r="23" spans="2:20" ht="27" customHeight="1">
      <c r="B23" s="28">
        <f>B22+1</f>
        <v>2</v>
      </c>
      <c r="C23" s="34" t="s">
        <v>67</v>
      </c>
      <c r="D23" s="93" t="s">
        <v>142</v>
      </c>
      <c r="E23" s="25">
        <f>PŚnFDD!E36</f>
        <v>0</v>
      </c>
      <c r="F23" s="88">
        <v>0.01</v>
      </c>
      <c r="G23" s="25">
        <f>ROUND(E23*F23,2)</f>
        <v>0</v>
      </c>
      <c r="H23" s="25">
        <f>E23-G23</f>
        <v>0</v>
      </c>
      <c r="I23" s="88">
        <v>0.2</v>
      </c>
      <c r="J23" s="25">
        <f>ROUND(H23*I23,2)</f>
        <v>0</v>
      </c>
      <c r="K23" s="89">
        <f t="shared" si="9"/>
        <v>0.8</v>
      </c>
      <c r="L23" s="90">
        <f>H23-J23</f>
        <v>0</v>
      </c>
      <c r="M23" s="91">
        <f>PŚnFDD!F36</f>
        <v>0</v>
      </c>
      <c r="N23" s="88">
        <v>0.01</v>
      </c>
      <c r="O23" s="25">
        <f>ROUND(M23*N23,2)</f>
        <v>0</v>
      </c>
      <c r="P23" s="25">
        <f>M23-O23</f>
        <v>0</v>
      </c>
      <c r="Q23" s="88">
        <v>0.2</v>
      </c>
      <c r="R23" s="25">
        <f>ROUND(P23*Q23,2)</f>
        <v>0</v>
      </c>
      <c r="S23" s="89">
        <f t="shared" si="10"/>
        <v>0.8</v>
      </c>
      <c r="T23" s="90">
        <f>P23-R23</f>
        <v>0</v>
      </c>
    </row>
    <row r="24" spans="2:20" ht="27" customHeight="1">
      <c r="B24" s="28">
        <f t="shared" ref="B24:B26" si="11">B23+1</f>
        <v>3</v>
      </c>
      <c r="C24" s="34" t="s">
        <v>68</v>
      </c>
      <c r="D24" s="93" t="s">
        <v>142</v>
      </c>
      <c r="E24" s="25">
        <f>PŚnFDD!E37</f>
        <v>0</v>
      </c>
      <c r="F24" s="88">
        <v>0.01</v>
      </c>
      <c r="G24" s="25">
        <f>ROUND(E24*F24,2)</f>
        <v>0</v>
      </c>
      <c r="H24" s="25">
        <f>E24-G24</f>
        <v>0</v>
      </c>
      <c r="I24" s="88">
        <v>0.2</v>
      </c>
      <c r="J24" s="25">
        <f>ROUND(H24*I24,2)</f>
        <v>0</v>
      </c>
      <c r="K24" s="89">
        <f t="shared" si="9"/>
        <v>0.8</v>
      </c>
      <c r="L24" s="90">
        <f>H24-J24</f>
        <v>0</v>
      </c>
      <c r="M24" s="91">
        <f>PŚnFDD!F37</f>
        <v>0</v>
      </c>
      <c r="N24" s="88">
        <v>0.01</v>
      </c>
      <c r="O24" s="25">
        <f>ROUND(M24*N24,2)</f>
        <v>0</v>
      </c>
      <c r="P24" s="25">
        <f>M24-O24</f>
        <v>0</v>
      </c>
      <c r="Q24" s="88">
        <v>0.2</v>
      </c>
      <c r="R24" s="25">
        <f>ROUND(P24*Q24,2)</f>
        <v>0</v>
      </c>
      <c r="S24" s="89">
        <f t="shared" si="10"/>
        <v>0.8</v>
      </c>
      <c r="T24" s="90">
        <f>P24-R24</f>
        <v>0</v>
      </c>
    </row>
    <row r="25" spans="2:20" ht="27" customHeight="1">
      <c r="B25" s="28">
        <f t="shared" si="11"/>
        <v>4</v>
      </c>
      <c r="C25" s="34" t="s">
        <v>240</v>
      </c>
      <c r="D25" s="93" t="s">
        <v>142</v>
      </c>
      <c r="E25" s="25">
        <f>PŚnFDD!E38</f>
        <v>0</v>
      </c>
      <c r="F25" s="88">
        <v>0.01</v>
      </c>
      <c r="G25" s="25">
        <f>ROUND(E25*F25,2)</f>
        <v>0</v>
      </c>
      <c r="H25" s="25">
        <f>E25-G25</f>
        <v>0</v>
      </c>
      <c r="I25" s="88">
        <v>0.2</v>
      </c>
      <c r="J25" s="25">
        <f>ROUND(H25*I25,2)</f>
        <v>0</v>
      </c>
      <c r="K25" s="89">
        <f t="shared" ref="K25" si="12">1-I25</f>
        <v>0.8</v>
      </c>
      <c r="L25" s="90">
        <f>H25-J25</f>
        <v>0</v>
      </c>
      <c r="M25" s="91">
        <f>PŚnFDD!F38</f>
        <v>0</v>
      </c>
      <c r="N25" s="88">
        <v>0.01</v>
      </c>
      <c r="O25" s="25">
        <f>ROUND(M25*N25,2)</f>
        <v>0</v>
      </c>
      <c r="P25" s="25">
        <f>M25-O25</f>
        <v>0</v>
      </c>
      <c r="Q25" s="88">
        <v>0.2</v>
      </c>
      <c r="R25" s="25">
        <f>ROUND(P25*Q25,2)</f>
        <v>0</v>
      </c>
      <c r="S25" s="89">
        <f t="shared" ref="S25" si="13">1-Q25</f>
        <v>0.8</v>
      </c>
      <c r="T25" s="90">
        <f>P25-R25</f>
        <v>0</v>
      </c>
    </row>
    <row r="26" spans="2:20" ht="27" customHeight="1">
      <c r="B26" s="28">
        <f t="shared" si="11"/>
        <v>5</v>
      </c>
      <c r="C26" s="34" t="s">
        <v>69</v>
      </c>
      <c r="D26" s="93" t="s">
        <v>142</v>
      </c>
      <c r="E26" s="25">
        <f>PŚnFDD!E39</f>
        <v>0</v>
      </c>
      <c r="F26" s="88">
        <v>0.01</v>
      </c>
      <c r="G26" s="25">
        <f>ROUND(E26*F26,2)</f>
        <v>0</v>
      </c>
      <c r="H26" s="25">
        <f>E26-G26</f>
        <v>0</v>
      </c>
      <c r="I26" s="88">
        <v>0.6</v>
      </c>
      <c r="J26" s="25">
        <f>ROUND(H26*I26,2)</f>
        <v>0</v>
      </c>
      <c r="K26" s="89">
        <f t="shared" si="9"/>
        <v>0.4</v>
      </c>
      <c r="L26" s="90">
        <f>H26-J26</f>
        <v>0</v>
      </c>
      <c r="M26" s="91">
        <f>PŚnFDD!F39</f>
        <v>0</v>
      </c>
      <c r="N26" s="88">
        <v>0.01</v>
      </c>
      <c r="O26" s="25">
        <f>ROUND(M26*N26,2)</f>
        <v>0</v>
      </c>
      <c r="P26" s="25">
        <f>M26-O26</f>
        <v>0</v>
      </c>
      <c r="Q26" s="88">
        <v>0.6</v>
      </c>
      <c r="R26" s="25">
        <f>ROUND(P26*Q26,2)</f>
        <v>0</v>
      </c>
      <c r="S26" s="89">
        <f t="shared" si="10"/>
        <v>0.4</v>
      </c>
      <c r="T26" s="90">
        <f>P26-R26</f>
        <v>0</v>
      </c>
    </row>
    <row r="27" spans="2:20" ht="27" customHeight="1">
      <c r="B27" s="16" t="s">
        <v>19</v>
      </c>
      <c r="C27" s="17" t="s">
        <v>70</v>
      </c>
      <c r="D27" s="87"/>
      <c r="E27" s="25"/>
      <c r="F27" s="88"/>
      <c r="G27" s="25"/>
      <c r="H27" s="25"/>
      <c r="I27" s="88"/>
      <c r="J27" s="25"/>
      <c r="K27" s="89"/>
      <c r="L27" s="90"/>
      <c r="M27" s="91"/>
      <c r="N27" s="88"/>
      <c r="O27" s="25"/>
      <c r="P27" s="25"/>
      <c r="Q27" s="88"/>
      <c r="R27" s="25"/>
      <c r="S27" s="89"/>
      <c r="T27" s="90"/>
    </row>
    <row r="28" spans="2:20" ht="27" customHeight="1">
      <c r="B28" s="28">
        <v>1</v>
      </c>
      <c r="C28" s="34" t="s">
        <v>71</v>
      </c>
      <c r="D28" s="93" t="s">
        <v>142</v>
      </c>
      <c r="E28" s="25">
        <f>PŚnFDD!E41</f>
        <v>0</v>
      </c>
      <c r="F28" s="88"/>
      <c r="G28" s="25">
        <f>ROUND(E28*F28,2)</f>
        <v>0</v>
      </c>
      <c r="H28" s="25">
        <f>E28-G28</f>
        <v>0</v>
      </c>
      <c r="I28" s="88"/>
      <c r="J28" s="25">
        <f>ROUND(H28*I28,2)</f>
        <v>0</v>
      </c>
      <c r="K28" s="89">
        <f t="shared" ref="K28:K33" si="14">1-I28</f>
        <v>1</v>
      </c>
      <c r="L28" s="90">
        <f>H28-J28</f>
        <v>0</v>
      </c>
      <c r="M28" s="91">
        <f>PŚnFDD!F41</f>
        <v>0</v>
      </c>
      <c r="N28" s="88"/>
      <c r="O28" s="25">
        <f>ROUND(M28*N28,2)</f>
        <v>0</v>
      </c>
      <c r="P28" s="25">
        <f>M28-O28</f>
        <v>0</v>
      </c>
      <c r="Q28" s="88"/>
      <c r="R28" s="25">
        <f>ROUND(P28*Q28,2)</f>
        <v>0</v>
      </c>
      <c r="S28" s="89">
        <f t="shared" ref="S28:S33" si="15">1-Q28</f>
        <v>1</v>
      </c>
      <c r="T28" s="90">
        <f>P28-R28</f>
        <v>0</v>
      </c>
    </row>
    <row r="29" spans="2:20" ht="27" customHeight="1">
      <c r="B29" s="28">
        <f>B28+1</f>
        <v>2</v>
      </c>
      <c r="C29" s="34" t="s">
        <v>72</v>
      </c>
      <c r="D29" s="93" t="s">
        <v>142</v>
      </c>
      <c r="E29" s="25">
        <f>PŚnFDD!E42</f>
        <v>0</v>
      </c>
      <c r="F29" s="88"/>
      <c r="G29" s="25">
        <f>ROUND(E29*F29,2)</f>
        <v>0</v>
      </c>
      <c r="H29" s="25">
        <f>E29-G29</f>
        <v>0</v>
      </c>
      <c r="I29" s="88"/>
      <c r="J29" s="25">
        <f>ROUND(H29*I29,2)</f>
        <v>0</v>
      </c>
      <c r="K29" s="89">
        <f t="shared" si="14"/>
        <v>1</v>
      </c>
      <c r="L29" s="90">
        <f>H29-J29</f>
        <v>0</v>
      </c>
      <c r="M29" s="91">
        <f>PŚnFDD!F42</f>
        <v>0</v>
      </c>
      <c r="N29" s="88"/>
      <c r="O29" s="25">
        <f>ROUND(M29*N29,2)</f>
        <v>0</v>
      </c>
      <c r="P29" s="25">
        <f>M29-O29</f>
        <v>0</v>
      </c>
      <c r="Q29" s="88"/>
      <c r="R29" s="25">
        <f>ROUND(P29*Q29,2)</f>
        <v>0</v>
      </c>
      <c r="S29" s="89">
        <f t="shared" si="15"/>
        <v>1</v>
      </c>
      <c r="T29" s="90">
        <f>P29-R29</f>
        <v>0</v>
      </c>
    </row>
    <row r="30" spans="2:20" ht="27" customHeight="1">
      <c r="B30" s="28">
        <f>B29+1</f>
        <v>3</v>
      </c>
      <c r="C30" s="34" t="s">
        <v>73</v>
      </c>
      <c r="D30" s="93" t="s">
        <v>142</v>
      </c>
      <c r="E30" s="25">
        <f>PŚnFDD!E43</f>
        <v>0</v>
      </c>
      <c r="F30" s="88"/>
      <c r="G30" s="25">
        <f t="shared" ref="G30:G33" si="16">ROUND(E30*F30,2)</f>
        <v>0</v>
      </c>
      <c r="H30" s="25">
        <f t="shared" ref="H30:H33" si="17">E30-G30</f>
        <v>0</v>
      </c>
      <c r="I30" s="88"/>
      <c r="J30" s="25">
        <f t="shared" ref="J30:J33" si="18">ROUND(H30*I30,2)</f>
        <v>0</v>
      </c>
      <c r="K30" s="89">
        <f t="shared" si="14"/>
        <v>1</v>
      </c>
      <c r="L30" s="90">
        <f t="shared" ref="L30:L33" si="19">H30-J30</f>
        <v>0</v>
      </c>
      <c r="M30" s="91">
        <f>PŚnFDD!F43</f>
        <v>0</v>
      </c>
      <c r="N30" s="88"/>
      <c r="O30" s="25">
        <f t="shared" ref="O30:O33" si="20">ROUND(M30*N30,2)</f>
        <v>0</v>
      </c>
      <c r="P30" s="25">
        <f t="shared" ref="P30:P33" si="21">M30-O30</f>
        <v>0</v>
      </c>
      <c r="Q30" s="88"/>
      <c r="R30" s="25">
        <f t="shared" ref="R30:R33" si="22">ROUND(P30*Q30,2)</f>
        <v>0</v>
      </c>
      <c r="S30" s="89">
        <f t="shared" si="15"/>
        <v>1</v>
      </c>
      <c r="T30" s="90">
        <f t="shared" ref="T30:T33" si="23">P30-R30</f>
        <v>0</v>
      </c>
    </row>
    <row r="31" spans="2:20" ht="27" customHeight="1">
      <c r="B31" s="28">
        <f t="shared" ref="B31:B33" si="24">B30+1</f>
        <v>4</v>
      </c>
      <c r="C31" s="34" t="s">
        <v>99</v>
      </c>
      <c r="D31" s="93" t="s">
        <v>142</v>
      </c>
      <c r="E31" s="25">
        <f>PŚnFDD!E44</f>
        <v>0</v>
      </c>
      <c r="F31" s="88">
        <v>0.01</v>
      </c>
      <c r="G31" s="25">
        <f t="shared" si="16"/>
        <v>0</v>
      </c>
      <c r="H31" s="25">
        <f t="shared" si="17"/>
        <v>0</v>
      </c>
      <c r="I31" s="88">
        <v>0.2</v>
      </c>
      <c r="J31" s="25">
        <f t="shared" si="18"/>
        <v>0</v>
      </c>
      <c r="K31" s="89">
        <f t="shared" si="14"/>
        <v>0.8</v>
      </c>
      <c r="L31" s="90">
        <f t="shared" si="19"/>
        <v>0</v>
      </c>
      <c r="M31" s="91">
        <f>PŚnFDD!F44</f>
        <v>0</v>
      </c>
      <c r="N31" s="88">
        <v>0.01</v>
      </c>
      <c r="O31" s="25">
        <f t="shared" si="20"/>
        <v>0</v>
      </c>
      <c r="P31" s="25">
        <f t="shared" si="21"/>
        <v>0</v>
      </c>
      <c r="Q31" s="88">
        <v>0.2</v>
      </c>
      <c r="R31" s="25">
        <f t="shared" si="22"/>
        <v>0</v>
      </c>
      <c r="S31" s="89">
        <f t="shared" si="15"/>
        <v>0.8</v>
      </c>
      <c r="T31" s="90">
        <f t="shared" si="23"/>
        <v>0</v>
      </c>
    </row>
    <row r="32" spans="2:20" ht="27" customHeight="1">
      <c r="B32" s="28">
        <f t="shared" si="24"/>
        <v>5</v>
      </c>
      <c r="C32" s="34" t="s">
        <v>100</v>
      </c>
      <c r="D32" s="93" t="s">
        <v>142</v>
      </c>
      <c r="E32" s="25">
        <f>PŚnFDD!E45</f>
        <v>0</v>
      </c>
      <c r="F32" s="88">
        <v>0.01</v>
      </c>
      <c r="G32" s="25">
        <f t="shared" si="16"/>
        <v>0</v>
      </c>
      <c r="H32" s="25">
        <f t="shared" si="17"/>
        <v>0</v>
      </c>
      <c r="I32" s="88">
        <v>0.2</v>
      </c>
      <c r="J32" s="25">
        <f t="shared" si="18"/>
        <v>0</v>
      </c>
      <c r="K32" s="89">
        <f t="shared" si="14"/>
        <v>0.8</v>
      </c>
      <c r="L32" s="90">
        <f t="shared" si="19"/>
        <v>0</v>
      </c>
      <c r="M32" s="91">
        <f>PŚnFDD!F45</f>
        <v>0</v>
      </c>
      <c r="N32" s="88">
        <v>0.01</v>
      </c>
      <c r="O32" s="25">
        <f t="shared" si="20"/>
        <v>0</v>
      </c>
      <c r="P32" s="25">
        <f t="shared" si="21"/>
        <v>0</v>
      </c>
      <c r="Q32" s="88">
        <v>0.2</v>
      </c>
      <c r="R32" s="25">
        <f t="shared" si="22"/>
        <v>0</v>
      </c>
      <c r="S32" s="89">
        <f t="shared" si="15"/>
        <v>0.8</v>
      </c>
      <c r="T32" s="90">
        <f t="shared" si="23"/>
        <v>0</v>
      </c>
    </row>
    <row r="33" spans="2:20" ht="27" customHeight="1">
      <c r="B33" s="28">
        <f t="shared" si="24"/>
        <v>6</v>
      </c>
      <c r="C33" s="34" t="s">
        <v>74</v>
      </c>
      <c r="D33" s="93" t="s">
        <v>142</v>
      </c>
      <c r="E33" s="25">
        <f>PŚnFDD!E46</f>
        <v>0</v>
      </c>
      <c r="F33" s="88">
        <v>0.01</v>
      </c>
      <c r="G33" s="25">
        <f t="shared" si="16"/>
        <v>0</v>
      </c>
      <c r="H33" s="25">
        <f t="shared" si="17"/>
        <v>0</v>
      </c>
      <c r="I33" s="88">
        <v>0.2</v>
      </c>
      <c r="J33" s="25">
        <f t="shared" si="18"/>
        <v>0</v>
      </c>
      <c r="K33" s="89">
        <f t="shared" si="14"/>
        <v>0.8</v>
      </c>
      <c r="L33" s="90">
        <f t="shared" si="19"/>
        <v>0</v>
      </c>
      <c r="M33" s="91">
        <f>PŚnFDD!F46</f>
        <v>0</v>
      </c>
      <c r="N33" s="88">
        <v>0.01</v>
      </c>
      <c r="O33" s="25">
        <f t="shared" si="20"/>
        <v>0</v>
      </c>
      <c r="P33" s="25">
        <f t="shared" si="21"/>
        <v>0</v>
      </c>
      <c r="Q33" s="88">
        <v>0.2</v>
      </c>
      <c r="R33" s="25">
        <f t="shared" si="22"/>
        <v>0</v>
      </c>
      <c r="S33" s="89">
        <f t="shared" si="15"/>
        <v>0.8</v>
      </c>
      <c r="T33" s="90">
        <f t="shared" si="23"/>
        <v>0</v>
      </c>
    </row>
    <row r="34" spans="2:20" ht="27" customHeight="1">
      <c r="B34" s="16" t="s">
        <v>21</v>
      </c>
      <c r="C34" s="17" t="s">
        <v>75</v>
      </c>
      <c r="D34" s="94"/>
      <c r="E34" s="20"/>
      <c r="F34" s="95"/>
      <c r="G34" s="20"/>
      <c r="H34" s="20"/>
      <c r="I34" s="95"/>
      <c r="J34" s="20"/>
      <c r="K34" s="96"/>
      <c r="L34" s="97"/>
      <c r="M34" s="98"/>
      <c r="N34" s="95"/>
      <c r="O34" s="20"/>
      <c r="P34" s="20"/>
      <c r="Q34" s="95"/>
      <c r="R34" s="20"/>
      <c r="S34" s="96"/>
      <c r="T34" s="97"/>
    </row>
    <row r="35" spans="2:20" ht="27" customHeight="1">
      <c r="B35" s="28">
        <v>1</v>
      </c>
      <c r="C35" s="34" t="s">
        <v>76</v>
      </c>
      <c r="D35" s="93" t="s">
        <v>142</v>
      </c>
      <c r="E35" s="25">
        <f>PŚnFDD!E48</f>
        <v>0</v>
      </c>
      <c r="F35" s="88"/>
      <c r="G35" s="25">
        <f t="shared" ref="G35:G42" si="25">ROUND(E35*F35,2)</f>
        <v>0</v>
      </c>
      <c r="H35" s="25">
        <f t="shared" ref="H35:H42" si="26">E35-G35</f>
        <v>0</v>
      </c>
      <c r="I35" s="88">
        <v>0.2</v>
      </c>
      <c r="J35" s="25">
        <f t="shared" ref="J35:J42" si="27">ROUND(H35*I35,2)</f>
        <v>0</v>
      </c>
      <c r="K35" s="89">
        <f t="shared" ref="K35:K42" si="28">1-I35</f>
        <v>0.8</v>
      </c>
      <c r="L35" s="90">
        <f t="shared" ref="L35:L42" si="29">H35-J35</f>
        <v>0</v>
      </c>
      <c r="M35" s="91">
        <f>PŚnFDD!F48</f>
        <v>0</v>
      </c>
      <c r="N35" s="88"/>
      <c r="O35" s="25">
        <f t="shared" ref="O35:O42" si="30">ROUND(M35*N35,2)</f>
        <v>0</v>
      </c>
      <c r="P35" s="25">
        <f t="shared" ref="P35:P42" si="31">M35-O35</f>
        <v>0</v>
      </c>
      <c r="Q35" s="88">
        <v>0.2</v>
      </c>
      <c r="R35" s="25">
        <f t="shared" ref="R35:R42" si="32">ROUND(P35*Q35,2)</f>
        <v>0</v>
      </c>
      <c r="S35" s="89">
        <f t="shared" ref="S35:S42" si="33">1-Q35</f>
        <v>0.8</v>
      </c>
      <c r="T35" s="90">
        <f t="shared" ref="T35:T42" si="34">P35-R35</f>
        <v>0</v>
      </c>
    </row>
    <row r="36" spans="2:20" ht="27" customHeight="1">
      <c r="B36" s="28">
        <f>B35+1</f>
        <v>2</v>
      </c>
      <c r="C36" s="34" t="s">
        <v>77</v>
      </c>
      <c r="D36" s="93" t="s">
        <v>142</v>
      </c>
      <c r="E36" s="25">
        <f>PŚnFDD!E49</f>
        <v>0</v>
      </c>
      <c r="F36" s="88"/>
      <c r="G36" s="25">
        <f t="shared" si="25"/>
        <v>0</v>
      </c>
      <c r="H36" s="25">
        <f t="shared" si="26"/>
        <v>0</v>
      </c>
      <c r="I36" s="88"/>
      <c r="J36" s="25">
        <f t="shared" si="27"/>
        <v>0</v>
      </c>
      <c r="K36" s="89">
        <f t="shared" si="28"/>
        <v>1</v>
      </c>
      <c r="L36" s="90">
        <f t="shared" si="29"/>
        <v>0</v>
      </c>
      <c r="M36" s="91">
        <f>PŚnFDD!F49</f>
        <v>0</v>
      </c>
      <c r="N36" s="88"/>
      <c r="O36" s="25">
        <f t="shared" si="30"/>
        <v>0</v>
      </c>
      <c r="P36" s="25">
        <f t="shared" si="31"/>
        <v>0</v>
      </c>
      <c r="Q36" s="88"/>
      <c r="R36" s="25">
        <f t="shared" si="32"/>
        <v>0</v>
      </c>
      <c r="S36" s="89">
        <f t="shared" si="33"/>
        <v>1</v>
      </c>
      <c r="T36" s="90">
        <f t="shared" si="34"/>
        <v>0</v>
      </c>
    </row>
    <row r="37" spans="2:20" ht="27" customHeight="1">
      <c r="B37" s="28">
        <f t="shared" ref="B37:B42" si="35">B36+1</f>
        <v>3</v>
      </c>
      <c r="C37" s="34" t="s">
        <v>78</v>
      </c>
      <c r="D37" s="93" t="s">
        <v>142</v>
      </c>
      <c r="E37" s="25">
        <f>PŚnFDD!E50</f>
        <v>0</v>
      </c>
      <c r="F37" s="88"/>
      <c r="G37" s="25">
        <f t="shared" si="25"/>
        <v>0</v>
      </c>
      <c r="H37" s="25">
        <f t="shared" si="26"/>
        <v>0</v>
      </c>
      <c r="I37" s="88"/>
      <c r="J37" s="25">
        <f t="shared" si="27"/>
        <v>0</v>
      </c>
      <c r="K37" s="89">
        <f t="shared" si="28"/>
        <v>1</v>
      </c>
      <c r="L37" s="90">
        <f t="shared" si="29"/>
        <v>0</v>
      </c>
      <c r="M37" s="91">
        <f>PŚnFDD!F50</f>
        <v>0</v>
      </c>
      <c r="N37" s="88"/>
      <c r="O37" s="25">
        <f t="shared" si="30"/>
        <v>0</v>
      </c>
      <c r="P37" s="25">
        <f t="shared" si="31"/>
        <v>0</v>
      </c>
      <c r="Q37" s="88"/>
      <c r="R37" s="25">
        <f t="shared" si="32"/>
        <v>0</v>
      </c>
      <c r="S37" s="89">
        <f t="shared" si="33"/>
        <v>1</v>
      </c>
      <c r="T37" s="90">
        <f t="shared" si="34"/>
        <v>0</v>
      </c>
    </row>
    <row r="38" spans="2:20" ht="27" customHeight="1">
      <c r="B38" s="28">
        <f t="shared" si="35"/>
        <v>4</v>
      </c>
      <c r="C38" s="34" t="s">
        <v>79</v>
      </c>
      <c r="D38" s="93" t="s">
        <v>142</v>
      </c>
      <c r="E38" s="25">
        <f>PŚnFDD!E51</f>
        <v>0</v>
      </c>
      <c r="F38" s="88"/>
      <c r="G38" s="25">
        <f t="shared" si="25"/>
        <v>0</v>
      </c>
      <c r="H38" s="25">
        <f t="shared" si="26"/>
        <v>0</v>
      </c>
      <c r="I38" s="88">
        <v>0.2</v>
      </c>
      <c r="J38" s="25">
        <f t="shared" si="27"/>
        <v>0</v>
      </c>
      <c r="K38" s="89">
        <f t="shared" si="28"/>
        <v>0.8</v>
      </c>
      <c r="L38" s="90">
        <f t="shared" si="29"/>
        <v>0</v>
      </c>
      <c r="M38" s="91">
        <f>PŚnFDD!F51</f>
        <v>0</v>
      </c>
      <c r="N38" s="88"/>
      <c r="O38" s="25">
        <f t="shared" si="30"/>
        <v>0</v>
      </c>
      <c r="P38" s="25">
        <f t="shared" si="31"/>
        <v>0</v>
      </c>
      <c r="Q38" s="88">
        <v>0.2</v>
      </c>
      <c r="R38" s="25">
        <f t="shared" si="32"/>
        <v>0</v>
      </c>
      <c r="S38" s="89">
        <f t="shared" si="33"/>
        <v>0.8</v>
      </c>
      <c r="T38" s="90">
        <f t="shared" si="34"/>
        <v>0</v>
      </c>
    </row>
    <row r="39" spans="2:20" ht="27" customHeight="1">
      <c r="B39" s="28">
        <f t="shared" si="35"/>
        <v>5</v>
      </c>
      <c r="C39" s="34" t="s">
        <v>80</v>
      </c>
      <c r="D39" s="93" t="s">
        <v>142</v>
      </c>
      <c r="E39" s="25">
        <f>PŚnFDD!E52</f>
        <v>0</v>
      </c>
      <c r="F39" s="88"/>
      <c r="G39" s="25">
        <f t="shared" si="25"/>
        <v>0</v>
      </c>
      <c r="H39" s="25">
        <f t="shared" si="26"/>
        <v>0</v>
      </c>
      <c r="I39" s="88">
        <v>0.2</v>
      </c>
      <c r="J39" s="25">
        <f t="shared" si="27"/>
        <v>0</v>
      </c>
      <c r="K39" s="89">
        <f t="shared" si="28"/>
        <v>0.8</v>
      </c>
      <c r="L39" s="90">
        <f t="shared" si="29"/>
        <v>0</v>
      </c>
      <c r="M39" s="91">
        <f>PŚnFDD!F52</f>
        <v>0</v>
      </c>
      <c r="N39" s="88"/>
      <c r="O39" s="25">
        <f t="shared" si="30"/>
        <v>0</v>
      </c>
      <c r="P39" s="25">
        <f t="shared" si="31"/>
        <v>0</v>
      </c>
      <c r="Q39" s="88">
        <v>0.2</v>
      </c>
      <c r="R39" s="25">
        <f t="shared" si="32"/>
        <v>0</v>
      </c>
      <c r="S39" s="89">
        <f t="shared" si="33"/>
        <v>0.8</v>
      </c>
      <c r="T39" s="90">
        <f t="shared" si="34"/>
        <v>0</v>
      </c>
    </row>
    <row r="40" spans="2:20" ht="27" customHeight="1">
      <c r="B40" s="28">
        <f t="shared" si="35"/>
        <v>6</v>
      </c>
      <c r="C40" s="34" t="s">
        <v>81</v>
      </c>
      <c r="D40" s="93" t="s">
        <v>142</v>
      </c>
      <c r="E40" s="25">
        <f>PŚnFDD!E53</f>
        <v>0</v>
      </c>
      <c r="F40" s="88"/>
      <c r="G40" s="25">
        <f t="shared" si="25"/>
        <v>0</v>
      </c>
      <c r="H40" s="25">
        <f t="shared" si="26"/>
        <v>0</v>
      </c>
      <c r="I40" s="88"/>
      <c r="J40" s="25">
        <f t="shared" si="27"/>
        <v>0</v>
      </c>
      <c r="K40" s="89">
        <f t="shared" si="28"/>
        <v>1</v>
      </c>
      <c r="L40" s="90">
        <f t="shared" si="29"/>
        <v>0</v>
      </c>
      <c r="M40" s="91">
        <f>PŚnFDD!F53</f>
        <v>0</v>
      </c>
      <c r="N40" s="88"/>
      <c r="O40" s="25">
        <f t="shared" si="30"/>
        <v>0</v>
      </c>
      <c r="P40" s="25">
        <f t="shared" si="31"/>
        <v>0</v>
      </c>
      <c r="Q40" s="88"/>
      <c r="R40" s="25">
        <f t="shared" si="32"/>
        <v>0</v>
      </c>
      <c r="S40" s="89">
        <f t="shared" si="33"/>
        <v>1</v>
      </c>
      <c r="T40" s="90">
        <f t="shared" si="34"/>
        <v>0</v>
      </c>
    </row>
    <row r="41" spans="2:20" ht="27" customHeight="1">
      <c r="B41" s="28">
        <f t="shared" si="35"/>
        <v>7</v>
      </c>
      <c r="C41" s="34" t="s">
        <v>82</v>
      </c>
      <c r="D41" s="93" t="s">
        <v>142</v>
      </c>
      <c r="E41" s="25">
        <f>PŚnFDD!E54</f>
        <v>0</v>
      </c>
      <c r="F41" s="88"/>
      <c r="G41" s="25">
        <f t="shared" si="25"/>
        <v>0</v>
      </c>
      <c r="H41" s="25">
        <f t="shared" si="26"/>
        <v>0</v>
      </c>
      <c r="I41" s="88"/>
      <c r="J41" s="25">
        <f t="shared" si="27"/>
        <v>0</v>
      </c>
      <c r="K41" s="89">
        <f t="shared" si="28"/>
        <v>1</v>
      </c>
      <c r="L41" s="90">
        <f t="shared" si="29"/>
        <v>0</v>
      </c>
      <c r="M41" s="91">
        <f>PŚnFDD!F54</f>
        <v>0</v>
      </c>
      <c r="N41" s="88"/>
      <c r="O41" s="25">
        <f t="shared" si="30"/>
        <v>0</v>
      </c>
      <c r="P41" s="25">
        <f t="shared" si="31"/>
        <v>0</v>
      </c>
      <c r="Q41" s="88"/>
      <c r="R41" s="25">
        <f t="shared" si="32"/>
        <v>0</v>
      </c>
      <c r="S41" s="89">
        <f t="shared" si="33"/>
        <v>1</v>
      </c>
      <c r="T41" s="90">
        <f t="shared" si="34"/>
        <v>0</v>
      </c>
    </row>
    <row r="42" spans="2:20" ht="27" customHeight="1">
      <c r="B42" s="28">
        <f t="shared" si="35"/>
        <v>8</v>
      </c>
      <c r="C42" s="34" t="s">
        <v>83</v>
      </c>
      <c r="D42" s="93" t="s">
        <v>142</v>
      </c>
      <c r="E42" s="25">
        <f>PŚnFDD!E55</f>
        <v>0</v>
      </c>
      <c r="F42" s="88"/>
      <c r="G42" s="25">
        <f t="shared" si="25"/>
        <v>0</v>
      </c>
      <c r="H42" s="25">
        <f t="shared" si="26"/>
        <v>0</v>
      </c>
      <c r="I42" s="88"/>
      <c r="J42" s="25">
        <f t="shared" si="27"/>
        <v>0</v>
      </c>
      <c r="K42" s="89">
        <f t="shared" si="28"/>
        <v>1</v>
      </c>
      <c r="L42" s="90">
        <f t="shared" si="29"/>
        <v>0</v>
      </c>
      <c r="M42" s="91">
        <f>PŚnFDD!F55</f>
        <v>0</v>
      </c>
      <c r="N42" s="88"/>
      <c r="O42" s="25">
        <f t="shared" si="30"/>
        <v>0</v>
      </c>
      <c r="P42" s="25">
        <f t="shared" si="31"/>
        <v>0</v>
      </c>
      <c r="Q42" s="88"/>
      <c r="R42" s="25">
        <f t="shared" si="32"/>
        <v>0</v>
      </c>
      <c r="S42" s="89">
        <f t="shared" si="33"/>
        <v>1</v>
      </c>
      <c r="T42" s="90">
        <f t="shared" si="34"/>
        <v>0</v>
      </c>
    </row>
    <row r="43" spans="2:20" s="52" customFormat="1" ht="27" customHeight="1" thickBot="1">
      <c r="B43" s="99" t="s">
        <v>55</v>
      </c>
      <c r="C43" s="100" t="s">
        <v>84</v>
      </c>
      <c r="D43" s="101"/>
      <c r="E43" s="102">
        <f>SUM(E12:E42)</f>
        <v>0</v>
      </c>
      <c r="F43" s="103"/>
      <c r="G43" s="102">
        <f>SUM(G12:G42)</f>
        <v>0</v>
      </c>
      <c r="H43" s="101"/>
      <c r="I43" s="103"/>
      <c r="J43" s="102">
        <f>SUM(J12:J42)</f>
        <v>0</v>
      </c>
      <c r="K43" s="104"/>
      <c r="L43" s="105">
        <f>SUM(L12:L42)</f>
        <v>0</v>
      </c>
      <c r="M43" s="106">
        <f>SUM(M12:M42)</f>
        <v>0</v>
      </c>
      <c r="N43" s="103"/>
      <c r="O43" s="102">
        <f>SUM(O12:O42)</f>
        <v>0</v>
      </c>
      <c r="P43" s="101"/>
      <c r="Q43" s="103"/>
      <c r="R43" s="102">
        <f>SUM(R12:R42)</f>
        <v>0</v>
      </c>
      <c r="S43" s="104"/>
      <c r="T43" s="105">
        <f>SUM(T12:T42)</f>
        <v>0</v>
      </c>
    </row>
    <row r="44" spans="2:20" ht="4.5" customHeight="1"/>
  </sheetData>
  <sheetProtection password="CBDF" sheet="1" objects="1" scenarios="1"/>
  <mergeCells count="1">
    <mergeCell ref="B2:C2"/>
  </mergeCells>
  <pageMargins left="0.19685039370078741" right="0.19685039370078741" top="0.19685039370078741" bottom="0.19685039370078741" header="0.31496062992125984" footer="0.31496062992125984"/>
  <pageSetup paperSize="9" scale="5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3"/>
  <sheetViews>
    <sheetView zoomScale="80" zoomScaleNormal="80" workbookViewId="0">
      <pane xSplit="4" ySplit="12" topLeftCell="E13" activePane="bottomRight" state="frozen"/>
      <selection pane="topRight" activeCell="E1" sqref="E1"/>
      <selection pane="bottomLeft" activeCell="A11" sqref="A11"/>
      <selection pane="bottomRight" activeCell="U18" sqref="U18:U22"/>
    </sheetView>
  </sheetViews>
  <sheetFormatPr defaultRowHeight="12" outlineLevelCol="1"/>
  <cols>
    <col min="1" max="1" width="0.625" style="107" customWidth="1"/>
    <col min="2" max="2" width="3.125" style="107" customWidth="1"/>
    <col min="3" max="3" width="46.875" style="107" customWidth="1"/>
    <col min="4" max="4" width="10.125" style="107" customWidth="1"/>
    <col min="5" max="7" width="11.625" style="107" customWidth="1"/>
    <col min="8" max="11" width="11.625" style="107" customWidth="1" outlineLevel="1"/>
    <col min="12" max="12" width="11.625" style="107" customWidth="1"/>
    <col min="13" max="15" width="11.125" style="107" customWidth="1"/>
    <col min="16" max="16" width="11.125" style="108" customWidth="1"/>
    <col min="17" max="22" width="11.125" style="107" customWidth="1"/>
    <col min="23" max="16384" width="9" style="107"/>
  </cols>
  <sheetData>
    <row r="1" spans="2:22" ht="3.75" customHeight="1" thickBot="1">
      <c r="Q1" s="108"/>
      <c r="R1" s="108"/>
      <c r="S1" s="108"/>
      <c r="T1" s="108"/>
      <c r="U1" s="108"/>
      <c r="V1" s="108"/>
    </row>
    <row r="2" spans="2:22" ht="37.5" customHeight="1" thickBot="1">
      <c r="B2" s="236" t="s">
        <v>146</v>
      </c>
      <c r="C2" s="237"/>
      <c r="D2" s="109"/>
      <c r="E2" s="110">
        <f>PŚnFDB!E2</f>
        <v>2013</v>
      </c>
      <c r="F2" s="110">
        <f>E2</f>
        <v>2013</v>
      </c>
      <c r="G2" s="110">
        <f>F2</f>
        <v>2013</v>
      </c>
      <c r="H2" s="110">
        <f t="shared" ref="H2:I2" si="0">G2</f>
        <v>2013</v>
      </c>
      <c r="I2" s="110">
        <f t="shared" si="0"/>
        <v>2013</v>
      </c>
      <c r="J2" s="110">
        <f>I2</f>
        <v>2013</v>
      </c>
      <c r="K2" s="110">
        <f t="shared" ref="K2:L2" si="1">J2</f>
        <v>2013</v>
      </c>
      <c r="L2" s="110">
        <f t="shared" si="1"/>
        <v>2013</v>
      </c>
      <c r="M2" s="110">
        <f>L2+1</f>
        <v>2014</v>
      </c>
      <c r="N2" s="110">
        <f t="shared" ref="N2:P2" si="2">M2</f>
        <v>2014</v>
      </c>
      <c r="O2" s="110">
        <f t="shared" si="2"/>
        <v>2014</v>
      </c>
      <c r="P2" s="110">
        <f t="shared" si="2"/>
        <v>2014</v>
      </c>
      <c r="Q2" s="110">
        <f t="shared" ref="Q2:T2" si="3">P2</f>
        <v>2014</v>
      </c>
      <c r="R2" s="110">
        <f t="shared" si="3"/>
        <v>2014</v>
      </c>
      <c r="S2" s="110">
        <f t="shared" si="3"/>
        <v>2014</v>
      </c>
      <c r="T2" s="110">
        <f t="shared" si="3"/>
        <v>2014</v>
      </c>
      <c r="U2" s="110">
        <f>T2</f>
        <v>2014</v>
      </c>
      <c r="V2" s="110">
        <f>U2</f>
        <v>2014</v>
      </c>
    </row>
    <row r="3" spans="2:22" ht="3.75" customHeight="1">
      <c r="C3" s="111"/>
      <c r="D3" s="111"/>
      <c r="E3" s="111"/>
      <c r="F3" s="111"/>
      <c r="G3" s="111"/>
      <c r="H3" s="111"/>
      <c r="I3" s="111"/>
      <c r="J3" s="111"/>
      <c r="K3" s="111"/>
      <c r="L3" s="111"/>
      <c r="P3" s="107"/>
    </row>
    <row r="4" spans="2:22">
      <c r="C4" s="9" t="s">
        <v>178</v>
      </c>
      <c r="D4" s="111"/>
      <c r="E4" s="111"/>
      <c r="F4" s="111"/>
      <c r="G4" s="111"/>
      <c r="H4" s="111"/>
      <c r="I4" s="111"/>
      <c r="J4" s="111"/>
      <c r="K4" s="111"/>
      <c r="L4" s="111"/>
      <c r="P4" s="107"/>
    </row>
    <row r="5" spans="2:22">
      <c r="C5" s="11" t="s">
        <v>179</v>
      </c>
      <c r="D5" s="111"/>
      <c r="E5" s="111"/>
      <c r="F5" s="111"/>
      <c r="G5" s="111"/>
      <c r="H5" s="111"/>
      <c r="I5" s="111"/>
      <c r="J5" s="111"/>
      <c r="K5" s="111"/>
      <c r="L5" s="111"/>
      <c r="P5" s="107"/>
    </row>
    <row r="6" spans="2:22">
      <c r="C6" s="12" t="s">
        <v>180</v>
      </c>
      <c r="D6" s="112"/>
      <c r="E6" s="112"/>
      <c r="F6" s="112"/>
      <c r="G6" s="112"/>
      <c r="H6" s="112"/>
      <c r="I6" s="112"/>
      <c r="J6" s="112"/>
      <c r="K6" s="112"/>
      <c r="L6" s="112"/>
      <c r="P6" s="107"/>
    </row>
    <row r="7" spans="2:22" ht="5.25" customHeight="1">
      <c r="C7" s="112"/>
      <c r="D7" s="112"/>
      <c r="E7" s="112"/>
      <c r="F7" s="112"/>
      <c r="G7" s="112"/>
      <c r="H7" s="112"/>
      <c r="I7" s="112"/>
      <c r="J7" s="112"/>
      <c r="K7" s="112"/>
      <c r="L7" s="112"/>
      <c r="P7" s="107"/>
    </row>
    <row r="8" spans="2:22" s="113" customFormat="1">
      <c r="C8" s="109"/>
      <c r="D8" s="109"/>
      <c r="E8" s="109" t="s">
        <v>50</v>
      </c>
      <c r="F8" s="109" t="s">
        <v>50</v>
      </c>
      <c r="G8" s="109" t="s">
        <v>50</v>
      </c>
      <c r="H8" s="109" t="s">
        <v>50</v>
      </c>
      <c r="I8" s="109" t="s">
        <v>50</v>
      </c>
      <c r="J8" s="109" t="s">
        <v>50</v>
      </c>
      <c r="K8" s="109" t="s">
        <v>50</v>
      </c>
      <c r="L8" s="109" t="s">
        <v>50</v>
      </c>
      <c r="M8" s="114" t="s">
        <v>34</v>
      </c>
      <c r="N8" s="114" t="s">
        <v>34</v>
      </c>
      <c r="O8" s="114" t="s">
        <v>34</v>
      </c>
      <c r="P8" s="114" t="s">
        <v>34</v>
      </c>
      <c r="Q8" s="114" t="s">
        <v>34</v>
      </c>
      <c r="R8" s="114" t="s">
        <v>34</v>
      </c>
      <c r="S8" s="114" t="s">
        <v>34</v>
      </c>
      <c r="T8" s="114" t="s">
        <v>34</v>
      </c>
      <c r="U8" s="114" t="s">
        <v>34</v>
      </c>
      <c r="V8" s="114" t="s">
        <v>34</v>
      </c>
    </row>
    <row r="9" spans="2:22" ht="3.75" customHeight="1" thickBot="1">
      <c r="C9" s="112"/>
      <c r="D9" s="112"/>
      <c r="E9" s="112"/>
      <c r="F9" s="112"/>
      <c r="G9" s="112"/>
      <c r="H9" s="112"/>
      <c r="I9" s="112"/>
      <c r="J9" s="112"/>
      <c r="K9" s="112"/>
      <c r="L9" s="112"/>
      <c r="P9" s="107"/>
    </row>
    <row r="10" spans="2:22" ht="60">
      <c r="B10" s="115" t="s">
        <v>39</v>
      </c>
      <c r="C10" s="116" t="s">
        <v>2</v>
      </c>
      <c r="D10" s="117" t="s">
        <v>35</v>
      </c>
      <c r="E10" s="116" t="s">
        <v>54</v>
      </c>
      <c r="F10" s="116" t="s">
        <v>51</v>
      </c>
      <c r="G10" s="116" t="s">
        <v>44</v>
      </c>
      <c r="H10" s="118" t="s">
        <v>45</v>
      </c>
      <c r="I10" s="116" t="s">
        <v>46</v>
      </c>
      <c r="J10" s="116" t="s">
        <v>47</v>
      </c>
      <c r="K10" s="117" t="s">
        <v>232</v>
      </c>
      <c r="L10" s="119" t="s">
        <v>52</v>
      </c>
      <c r="M10" s="119" t="s">
        <v>40</v>
      </c>
      <c r="N10" s="118" t="s">
        <v>41</v>
      </c>
      <c r="O10" s="116" t="s">
        <v>149</v>
      </c>
      <c r="P10" s="120" t="s">
        <v>42</v>
      </c>
      <c r="Q10" s="117" t="s">
        <v>43</v>
      </c>
      <c r="R10" s="119" t="s">
        <v>44</v>
      </c>
      <c r="S10" s="118" t="s">
        <v>45</v>
      </c>
      <c r="T10" s="116" t="s">
        <v>46</v>
      </c>
      <c r="U10" s="116" t="s">
        <v>47</v>
      </c>
      <c r="V10" s="116" t="s">
        <v>232</v>
      </c>
    </row>
    <row r="11" spans="2:22" ht="3.75" customHeight="1">
      <c r="C11" s="111"/>
      <c r="D11" s="111"/>
      <c r="E11" s="22"/>
      <c r="F11" s="22"/>
      <c r="G11" s="22"/>
      <c r="H11" s="111"/>
      <c r="I11" s="111"/>
      <c r="J11" s="111"/>
      <c r="K11" s="111"/>
      <c r="L11" s="121"/>
      <c r="M11" s="122"/>
      <c r="Q11" s="123"/>
      <c r="R11" s="122"/>
    </row>
    <row r="12" spans="2:22">
      <c r="B12" s="124">
        <v>1</v>
      </c>
      <c r="C12" s="124">
        <f>B12+1</f>
        <v>2</v>
      </c>
      <c r="D12" s="125">
        <f t="shared" ref="D12:F12" si="4">C12+1</f>
        <v>3</v>
      </c>
      <c r="E12" s="124">
        <f t="shared" si="4"/>
        <v>4</v>
      </c>
      <c r="F12" s="124">
        <f t="shared" si="4"/>
        <v>5</v>
      </c>
      <c r="G12" s="124">
        <f t="shared" ref="G12:I12" si="5">F12+1</f>
        <v>6</v>
      </c>
      <c r="H12" s="126">
        <f t="shared" si="5"/>
        <v>7</v>
      </c>
      <c r="I12" s="124">
        <f t="shared" si="5"/>
        <v>8</v>
      </c>
      <c r="J12" s="124">
        <f t="shared" ref="J12" si="6">I12+1</f>
        <v>9</v>
      </c>
      <c r="K12" s="124">
        <f t="shared" ref="K12" si="7">J12+1</f>
        <v>10</v>
      </c>
      <c r="L12" s="124">
        <f t="shared" ref="L12" si="8">K12+1</f>
        <v>11</v>
      </c>
      <c r="M12" s="124">
        <f t="shared" ref="M12" si="9">L12+1</f>
        <v>12</v>
      </c>
      <c r="N12" s="124">
        <f t="shared" ref="N12" si="10">M12+1</f>
        <v>13</v>
      </c>
      <c r="O12" s="124">
        <f t="shared" ref="O12" si="11">N12+1</f>
        <v>14</v>
      </c>
      <c r="P12" s="124">
        <f t="shared" ref="P12" si="12">O12+1</f>
        <v>15</v>
      </c>
      <c r="Q12" s="124">
        <f t="shared" ref="Q12" si="13">P12+1</f>
        <v>16</v>
      </c>
      <c r="R12" s="124">
        <f t="shared" ref="R12" si="14">Q12+1</f>
        <v>17</v>
      </c>
      <c r="S12" s="124">
        <f t="shared" ref="S12" si="15">R12+1</f>
        <v>18</v>
      </c>
      <c r="T12" s="124">
        <f t="shared" ref="T12" si="16">S12+1</f>
        <v>19</v>
      </c>
      <c r="U12" s="124">
        <f t="shared" ref="U12:V12" si="17">T12+1</f>
        <v>20</v>
      </c>
      <c r="V12" s="124">
        <f t="shared" si="17"/>
        <v>21</v>
      </c>
    </row>
    <row r="13" spans="2:22" ht="24.75" customHeight="1">
      <c r="B13" s="127" t="s">
        <v>3</v>
      </c>
      <c r="C13" s="128" t="s">
        <v>4</v>
      </c>
      <c r="D13" s="129"/>
      <c r="E13" s="31">
        <f>SUM(E14,E18:E19)</f>
        <v>0</v>
      </c>
      <c r="F13" s="31">
        <f>SUM(F14,F18:F19)</f>
        <v>0</v>
      </c>
      <c r="G13" s="31">
        <f>SUM(G14,G18:G19)</f>
        <v>0</v>
      </c>
      <c r="H13" s="130">
        <f t="shared" ref="H13:K13" si="18">SUM(H14,H18:H19)</f>
        <v>0</v>
      </c>
      <c r="I13" s="131">
        <f t="shared" si="18"/>
        <v>0</v>
      </c>
      <c r="J13" s="131">
        <f t="shared" si="18"/>
        <v>0</v>
      </c>
      <c r="K13" s="132">
        <f t="shared" si="18"/>
        <v>0</v>
      </c>
      <c r="L13" s="133">
        <f>SUM(L14,L18:L19)</f>
        <v>0</v>
      </c>
      <c r="M13" s="90">
        <f>SUM(M14,M18:M19)</f>
        <v>0</v>
      </c>
      <c r="N13" s="134">
        <f>SUM(N14,N18:N19)</f>
        <v>0</v>
      </c>
      <c r="O13" s="31">
        <f>SUM(O14,O18:O19)</f>
        <v>0</v>
      </c>
      <c r="P13" s="135"/>
      <c r="Q13" s="136">
        <f>SUM(Q14,Q18:Q19)</f>
        <v>0</v>
      </c>
      <c r="R13" s="90">
        <f>M13-Q13</f>
        <v>0</v>
      </c>
      <c r="S13" s="134">
        <f>SUM(S14,S18:S19)</f>
        <v>0</v>
      </c>
      <c r="T13" s="134">
        <f>SUM(T14,T18:T19)</f>
        <v>0</v>
      </c>
      <c r="U13" s="134">
        <f t="shared" ref="U13" si="19">SUM(U14,U18:U19)</f>
        <v>0</v>
      </c>
      <c r="V13" s="31">
        <f>SUM(V14,V18:V19)</f>
        <v>0</v>
      </c>
    </row>
    <row r="14" spans="2:22" ht="24.75" customHeight="1">
      <c r="B14" s="35">
        <v>1</v>
      </c>
      <c r="C14" s="29" t="s">
        <v>5</v>
      </c>
      <c r="D14" s="129"/>
      <c r="E14" s="137">
        <f>SUM(E15:E17)</f>
        <v>0</v>
      </c>
      <c r="F14" s="137">
        <f>SUM(F15:F17)</f>
        <v>0</v>
      </c>
      <c r="G14" s="137">
        <f>SUM(G15:G17)</f>
        <v>0</v>
      </c>
      <c r="H14" s="130">
        <f t="shared" ref="H14:K14" si="20">SUM(H15:H17)</f>
        <v>0</v>
      </c>
      <c r="I14" s="131">
        <f t="shared" si="20"/>
        <v>0</v>
      </c>
      <c r="J14" s="131">
        <f t="shared" si="20"/>
        <v>0</v>
      </c>
      <c r="K14" s="132">
        <f t="shared" si="20"/>
        <v>0</v>
      </c>
      <c r="L14" s="138">
        <f>SUM(L15:L17)</f>
        <v>0</v>
      </c>
      <c r="M14" s="90">
        <f>SUM(M15:M17)</f>
        <v>0</v>
      </c>
      <c r="N14" s="134">
        <f>SUM(N15:N17)</f>
        <v>0</v>
      </c>
      <c r="O14" s="31">
        <f>SUM(O15:O17)</f>
        <v>0</v>
      </c>
      <c r="P14" s="135"/>
      <c r="Q14" s="136">
        <f>SUM(Q15:Q17)</f>
        <v>0</v>
      </c>
      <c r="R14" s="90">
        <f t="shared" ref="R14:R26" si="21">M14-Q14</f>
        <v>0</v>
      </c>
      <c r="S14" s="134">
        <f>SUM(S15:S17)</f>
        <v>0</v>
      </c>
      <c r="T14" s="134">
        <f>SUM(T15:T17)</f>
        <v>0</v>
      </c>
      <c r="U14" s="134">
        <f t="shared" ref="U14" si="22">SUM(U15:U17)</f>
        <v>0</v>
      </c>
      <c r="V14" s="31">
        <f>SUM(V15:V17)</f>
        <v>0</v>
      </c>
    </row>
    <row r="15" spans="2:22" ht="24.75" customHeight="1">
      <c r="B15" s="35" t="s">
        <v>6</v>
      </c>
      <c r="C15" s="29" t="s">
        <v>227</v>
      </c>
      <c r="D15" s="129" t="s">
        <v>143</v>
      </c>
      <c r="E15" s="137">
        <f t="shared" ref="E15:E26" si="23">F15</f>
        <v>0</v>
      </c>
      <c r="F15" s="137">
        <f>PŚnFDB!E14+PŚnFDB!E15-PŚnFDB!E16</f>
        <v>0</v>
      </c>
      <c r="G15" s="137">
        <f>F15-L15</f>
        <v>0</v>
      </c>
      <c r="H15" s="139"/>
      <c r="I15" s="139"/>
      <c r="J15" s="139"/>
      <c r="K15" s="140">
        <f t="shared" ref="K15:K22" si="24">G15-SUM(H15:J15)</f>
        <v>0</v>
      </c>
      <c r="L15" s="217"/>
      <c r="M15" s="90">
        <f>PŚnFDB!F14+PŚnFDB!F15-PŚnFDB!F16</f>
        <v>0</v>
      </c>
      <c r="N15" s="2"/>
      <c r="O15" s="31">
        <f>M15-N15</f>
        <v>0</v>
      </c>
      <c r="P15" s="141">
        <v>0.3</v>
      </c>
      <c r="Q15" s="136">
        <f>ROUND(O15*P15,2)</f>
        <v>0</v>
      </c>
      <c r="R15" s="90">
        <f t="shared" si="21"/>
        <v>0</v>
      </c>
      <c r="S15" s="134">
        <f>N15</f>
        <v>0</v>
      </c>
      <c r="T15" s="219"/>
      <c r="U15" s="219"/>
      <c r="V15" s="137">
        <f t="shared" ref="V15:V22" si="25">R15-SUM(S15:U15)</f>
        <v>0</v>
      </c>
    </row>
    <row r="16" spans="2:22" ht="24.75" customHeight="1">
      <c r="B16" s="35" t="s">
        <v>10</v>
      </c>
      <c r="C16" s="29" t="s">
        <v>48</v>
      </c>
      <c r="D16" s="129" t="s">
        <v>143</v>
      </c>
      <c r="E16" s="137">
        <f t="shared" si="23"/>
        <v>0</v>
      </c>
      <c r="F16" s="137">
        <f>PŚnFDB!E18+PŚnFDB!E19-PŚnFDB!E20</f>
        <v>0</v>
      </c>
      <c r="G16" s="137">
        <f>F16</f>
        <v>0</v>
      </c>
      <c r="H16" s="139"/>
      <c r="I16" s="139"/>
      <c r="J16" s="139"/>
      <c r="K16" s="140">
        <f t="shared" si="24"/>
        <v>0</v>
      </c>
      <c r="L16" s="142"/>
      <c r="M16" s="90">
        <f>PŚnFDB!F18+PŚnFDB!F19</f>
        <v>0</v>
      </c>
      <c r="N16" s="2"/>
      <c r="O16" s="31">
        <f>M16-N16</f>
        <v>0</v>
      </c>
      <c r="P16" s="135"/>
      <c r="Q16" s="135"/>
      <c r="R16" s="90">
        <f t="shared" si="21"/>
        <v>0</v>
      </c>
      <c r="S16" s="134">
        <f t="shared" ref="S16:S26" si="26">N16</f>
        <v>0</v>
      </c>
      <c r="T16" s="219"/>
      <c r="U16" s="33"/>
      <c r="V16" s="137">
        <f t="shared" si="25"/>
        <v>0</v>
      </c>
    </row>
    <row r="17" spans="2:22" ht="24.75" customHeight="1">
      <c r="B17" s="35" t="s">
        <v>11</v>
      </c>
      <c r="C17" s="29" t="s">
        <v>49</v>
      </c>
      <c r="D17" s="129" t="s">
        <v>143</v>
      </c>
      <c r="E17" s="137">
        <f t="shared" si="23"/>
        <v>0</v>
      </c>
      <c r="F17" s="137">
        <f>PŚnFDB!E22+PŚnFDB!E23-PŚnFDB!E24</f>
        <v>0</v>
      </c>
      <c r="G17" s="137">
        <f>F17</f>
        <v>0</v>
      </c>
      <c r="H17" s="139"/>
      <c r="I17" s="139"/>
      <c r="J17" s="139"/>
      <c r="K17" s="140">
        <f t="shared" si="24"/>
        <v>0</v>
      </c>
      <c r="L17" s="142"/>
      <c r="M17" s="90">
        <f>PŚnFDB!F22+PŚnFDB!F23</f>
        <v>0</v>
      </c>
      <c r="N17" s="2"/>
      <c r="O17" s="31">
        <f>M17-N17</f>
        <v>0</v>
      </c>
      <c r="P17" s="135"/>
      <c r="Q17" s="135"/>
      <c r="R17" s="90">
        <f t="shared" si="21"/>
        <v>0</v>
      </c>
      <c r="S17" s="134">
        <f t="shared" si="26"/>
        <v>0</v>
      </c>
      <c r="T17" s="219"/>
      <c r="U17" s="33"/>
      <c r="V17" s="137">
        <f t="shared" si="25"/>
        <v>0</v>
      </c>
    </row>
    <row r="18" spans="2:22" ht="24.75" customHeight="1">
      <c r="B18" s="35">
        <v>2</v>
      </c>
      <c r="C18" s="29" t="s">
        <v>12</v>
      </c>
      <c r="D18" s="129" t="s">
        <v>143</v>
      </c>
      <c r="E18" s="137">
        <f t="shared" si="23"/>
        <v>0</v>
      </c>
      <c r="F18" s="137">
        <f>PŚnFDB!E26+PŚnFDB!E27-PŚnFDB!E28</f>
        <v>0</v>
      </c>
      <c r="G18" s="137">
        <f>F18-L18</f>
        <v>0</v>
      </c>
      <c r="H18" s="139"/>
      <c r="I18" s="139"/>
      <c r="J18" s="139"/>
      <c r="K18" s="140">
        <f t="shared" si="24"/>
        <v>0</v>
      </c>
      <c r="L18" s="217"/>
      <c r="M18" s="90">
        <f>PŚnFDB!F26+PŚnFDB!F27-PŚnFDB!F28</f>
        <v>0</v>
      </c>
      <c r="N18" s="2"/>
      <c r="O18" s="31">
        <f t="shared" ref="O18:O26" si="27">M18-N18</f>
        <v>0</v>
      </c>
      <c r="P18" s="143">
        <v>0.3</v>
      </c>
      <c r="Q18" s="136">
        <f>ROUND(O18*P18,2)</f>
        <v>0</v>
      </c>
      <c r="R18" s="90">
        <f t="shared" si="21"/>
        <v>0</v>
      </c>
      <c r="S18" s="134">
        <f t="shared" si="26"/>
        <v>0</v>
      </c>
      <c r="T18" s="219"/>
      <c r="U18" s="219"/>
      <c r="V18" s="137">
        <f t="shared" si="25"/>
        <v>0</v>
      </c>
    </row>
    <row r="19" spans="2:22" ht="24.75" customHeight="1">
      <c r="B19" s="35">
        <v>3</v>
      </c>
      <c r="C19" s="29" t="s">
        <v>13</v>
      </c>
      <c r="D19" s="129" t="s">
        <v>143</v>
      </c>
      <c r="E19" s="137">
        <f t="shared" si="23"/>
        <v>0</v>
      </c>
      <c r="F19" s="137">
        <f>PŚnFDB!E30+PŚnFDB!E31-PŚnFDB!E32</f>
        <v>0</v>
      </c>
      <c r="G19" s="137">
        <f>F19-L19</f>
        <v>0</v>
      </c>
      <c r="H19" s="139"/>
      <c r="I19" s="139"/>
      <c r="J19" s="139"/>
      <c r="K19" s="140">
        <f t="shared" si="24"/>
        <v>0</v>
      </c>
      <c r="L19" s="217"/>
      <c r="M19" s="90">
        <f>PŚnFDB!F30+PŚnFDB!F31</f>
        <v>0</v>
      </c>
      <c r="N19" s="2"/>
      <c r="O19" s="31">
        <f t="shared" si="27"/>
        <v>0</v>
      </c>
      <c r="P19" s="135"/>
      <c r="Q19" s="3"/>
      <c r="R19" s="90">
        <f t="shared" si="21"/>
        <v>0</v>
      </c>
      <c r="S19" s="134">
        <f t="shared" si="26"/>
        <v>0</v>
      </c>
      <c r="T19" s="219"/>
      <c r="U19" s="219"/>
      <c r="V19" s="137">
        <f t="shared" si="25"/>
        <v>0</v>
      </c>
    </row>
    <row r="20" spans="2:22" ht="24.75" customHeight="1">
      <c r="B20" s="35" t="s">
        <v>14</v>
      </c>
      <c r="C20" s="34" t="s">
        <v>15</v>
      </c>
      <c r="D20" s="129" t="s">
        <v>143</v>
      </c>
      <c r="E20" s="31">
        <f t="shared" si="23"/>
        <v>0</v>
      </c>
      <c r="F20" s="31">
        <f>PŚnFDB!E34+PŚnFDB!E35-PŚnFDB!E36</f>
        <v>0</v>
      </c>
      <c r="G20" s="137">
        <f>F20-L20</f>
        <v>0</v>
      </c>
      <c r="H20" s="139"/>
      <c r="I20" s="139"/>
      <c r="J20" s="139"/>
      <c r="K20" s="140">
        <f t="shared" si="24"/>
        <v>0</v>
      </c>
      <c r="L20" s="217"/>
      <c r="M20" s="90">
        <f>PŚnFDB!F34+PŚnFDB!F35</f>
        <v>0</v>
      </c>
      <c r="N20" s="2"/>
      <c r="O20" s="31">
        <f t="shared" si="27"/>
        <v>0</v>
      </c>
      <c r="P20" s="135"/>
      <c r="Q20" s="3"/>
      <c r="R20" s="90">
        <f t="shared" si="21"/>
        <v>0</v>
      </c>
      <c r="S20" s="134">
        <f t="shared" si="26"/>
        <v>0</v>
      </c>
      <c r="T20" s="219"/>
      <c r="U20" s="219"/>
      <c r="V20" s="137">
        <f t="shared" si="25"/>
        <v>0</v>
      </c>
    </row>
    <row r="21" spans="2:22" ht="24.75" customHeight="1">
      <c r="B21" s="35" t="s">
        <v>17</v>
      </c>
      <c r="C21" s="34" t="s">
        <v>18</v>
      </c>
      <c r="D21" s="129" t="s">
        <v>143</v>
      </c>
      <c r="E21" s="31">
        <f t="shared" si="23"/>
        <v>0</v>
      </c>
      <c r="F21" s="31">
        <f>PŚnFDB!E38+PŚnFDB!E39-PŚnFDB!E40</f>
        <v>0</v>
      </c>
      <c r="G21" s="137">
        <f>F21-L21</f>
        <v>0</v>
      </c>
      <c r="H21" s="139"/>
      <c r="I21" s="139"/>
      <c r="J21" s="139"/>
      <c r="K21" s="140">
        <f t="shared" si="24"/>
        <v>0</v>
      </c>
      <c r="L21" s="217"/>
      <c r="M21" s="90">
        <f>PŚnFDB!F38+PŚnFDB!F39</f>
        <v>0</v>
      </c>
      <c r="N21" s="2"/>
      <c r="O21" s="31">
        <f t="shared" si="27"/>
        <v>0</v>
      </c>
      <c r="P21" s="135"/>
      <c r="Q21" s="3"/>
      <c r="R21" s="90">
        <f t="shared" si="21"/>
        <v>0</v>
      </c>
      <c r="S21" s="134">
        <f t="shared" si="26"/>
        <v>0</v>
      </c>
      <c r="T21" s="219"/>
      <c r="U21" s="219"/>
      <c r="V21" s="137">
        <f t="shared" si="25"/>
        <v>0</v>
      </c>
    </row>
    <row r="22" spans="2:22" ht="24.75" customHeight="1">
      <c r="B22" s="35" t="s">
        <v>19</v>
      </c>
      <c r="C22" s="34" t="s">
        <v>20</v>
      </c>
      <c r="D22" s="129" t="s">
        <v>143</v>
      </c>
      <c r="E22" s="31">
        <f t="shared" si="23"/>
        <v>0</v>
      </c>
      <c r="F22" s="31">
        <f>PŚnFDB!E42+PŚnFDB!E43-PŚnFDB!E44</f>
        <v>0</v>
      </c>
      <c r="G22" s="137">
        <f>F22-L22</f>
        <v>0</v>
      </c>
      <c r="H22" s="139"/>
      <c r="I22" s="139"/>
      <c r="J22" s="139"/>
      <c r="K22" s="140">
        <f t="shared" si="24"/>
        <v>0</v>
      </c>
      <c r="L22" s="217"/>
      <c r="M22" s="90">
        <f>PŚnFDB!F42+PŚnFDB!F43-PŚnFDB!F44</f>
        <v>0</v>
      </c>
      <c r="N22" s="2"/>
      <c r="O22" s="31">
        <f t="shared" si="27"/>
        <v>0</v>
      </c>
      <c r="P22" s="135"/>
      <c r="Q22" s="3"/>
      <c r="R22" s="90">
        <f t="shared" si="21"/>
        <v>0</v>
      </c>
      <c r="S22" s="134">
        <f t="shared" si="26"/>
        <v>0</v>
      </c>
      <c r="T22" s="219"/>
      <c r="U22" s="219"/>
      <c r="V22" s="137">
        <f t="shared" si="25"/>
        <v>0</v>
      </c>
    </row>
    <row r="23" spans="2:22" ht="24.75" customHeight="1">
      <c r="B23" s="35" t="s">
        <v>21</v>
      </c>
      <c r="C23" s="34" t="s">
        <v>144</v>
      </c>
      <c r="D23" s="129" t="s">
        <v>143</v>
      </c>
      <c r="E23" s="31">
        <f t="shared" si="23"/>
        <v>0</v>
      </c>
      <c r="F23" s="31">
        <f>PŚnFDB!E46</f>
        <v>0</v>
      </c>
      <c r="G23" s="144"/>
      <c r="H23" s="144"/>
      <c r="I23" s="144"/>
      <c r="J23" s="144"/>
      <c r="K23" s="144"/>
      <c r="L23" s="90">
        <f>F23</f>
        <v>0</v>
      </c>
      <c r="M23" s="90">
        <f>PŚnFDB!F46</f>
        <v>0</v>
      </c>
      <c r="N23" s="135"/>
      <c r="O23" s="135"/>
      <c r="P23" s="135"/>
      <c r="Q23" s="136">
        <f>M23</f>
        <v>0</v>
      </c>
      <c r="R23" s="145"/>
      <c r="S23" s="146"/>
      <c r="T23" s="33"/>
      <c r="U23" s="33"/>
      <c r="V23" s="144"/>
    </row>
    <row r="24" spans="2:22" ht="24.75" customHeight="1">
      <c r="B24" s="35" t="s">
        <v>23</v>
      </c>
      <c r="C24" s="34" t="s">
        <v>145</v>
      </c>
      <c r="D24" s="129" t="s">
        <v>143</v>
      </c>
      <c r="E24" s="31">
        <f t="shared" si="23"/>
        <v>0</v>
      </c>
      <c r="F24" s="31">
        <f>PŚnFDB!E48</f>
        <v>0</v>
      </c>
      <c r="G24" s="144"/>
      <c r="H24" s="144"/>
      <c r="I24" s="144"/>
      <c r="J24" s="144"/>
      <c r="K24" s="144"/>
      <c r="L24" s="90">
        <f>F24</f>
        <v>0</v>
      </c>
      <c r="M24" s="90">
        <f>PŚnFDB!F48</f>
        <v>0</v>
      </c>
      <c r="N24" s="135"/>
      <c r="O24" s="135"/>
      <c r="P24" s="135"/>
      <c r="Q24" s="136">
        <f>M24</f>
        <v>0</v>
      </c>
      <c r="R24" s="145"/>
      <c r="S24" s="146"/>
      <c r="T24" s="33"/>
      <c r="U24" s="33"/>
      <c r="V24" s="144"/>
    </row>
    <row r="25" spans="2:22" ht="24.75" customHeight="1">
      <c r="B25" s="35" t="s">
        <v>28</v>
      </c>
      <c r="C25" s="34" t="s">
        <v>29</v>
      </c>
      <c r="D25" s="129" t="s">
        <v>143</v>
      </c>
      <c r="E25" s="31">
        <f t="shared" si="23"/>
        <v>0</v>
      </c>
      <c r="F25" s="31">
        <f>PŚnFDB!E52+PŚnFDB!E53-PŚnFDB!E54</f>
        <v>0</v>
      </c>
      <c r="G25" s="31">
        <f>F25-L25</f>
        <v>0</v>
      </c>
      <c r="H25" s="147"/>
      <c r="I25" s="147"/>
      <c r="J25" s="147"/>
      <c r="K25" s="140">
        <f>G25-SUM(H25:J25)</f>
        <v>0</v>
      </c>
      <c r="L25" s="217"/>
      <c r="M25" s="90">
        <f>PŚnFDB!F52+PŚnFDB!F53-PŚnFDB!F54</f>
        <v>0</v>
      </c>
      <c r="N25" s="2"/>
      <c r="O25" s="31">
        <f t="shared" si="27"/>
        <v>0</v>
      </c>
      <c r="P25" s="135"/>
      <c r="Q25" s="3"/>
      <c r="R25" s="90">
        <f t="shared" si="21"/>
        <v>0</v>
      </c>
      <c r="S25" s="134">
        <f t="shared" si="26"/>
        <v>0</v>
      </c>
      <c r="T25" s="1"/>
      <c r="U25" s="33"/>
      <c r="V25" s="31">
        <f>R25-SUM(S25:U25)</f>
        <v>0</v>
      </c>
    </row>
    <row r="26" spans="2:22" ht="24.75" customHeight="1" thickBot="1">
      <c r="B26" s="35" t="s">
        <v>30</v>
      </c>
      <c r="C26" s="34" t="s">
        <v>31</v>
      </c>
      <c r="D26" s="129" t="s">
        <v>143</v>
      </c>
      <c r="E26" s="31">
        <f t="shared" si="23"/>
        <v>0</v>
      </c>
      <c r="F26" s="31">
        <f>PŚnFDB!E56+PŚnFDB!E57-PŚnFDB!E58</f>
        <v>0</v>
      </c>
      <c r="G26" s="31">
        <f>F26-L26</f>
        <v>0</v>
      </c>
      <c r="H26" s="147"/>
      <c r="I26" s="147"/>
      <c r="J26" s="147"/>
      <c r="K26" s="140">
        <f>G26-SUM(H26:J26)</f>
        <v>0</v>
      </c>
      <c r="L26" s="217"/>
      <c r="M26" s="90">
        <f>PŚnFDB!F56+PŚnFDB!F57-PŚnFDB!F58</f>
        <v>0</v>
      </c>
      <c r="N26" s="2"/>
      <c r="O26" s="31">
        <f t="shared" si="27"/>
        <v>0</v>
      </c>
      <c r="P26" s="135"/>
      <c r="Q26" s="3"/>
      <c r="R26" s="90">
        <f t="shared" si="21"/>
        <v>0</v>
      </c>
      <c r="S26" s="134">
        <f t="shared" si="26"/>
        <v>0</v>
      </c>
      <c r="T26" s="1"/>
      <c r="U26" s="33"/>
      <c r="V26" s="31">
        <f>R26-SUM(S26:U26)</f>
        <v>0</v>
      </c>
    </row>
    <row r="27" spans="2:22" s="157" customFormat="1" ht="24.75" customHeight="1" thickBot="1">
      <c r="B27" s="148" t="s">
        <v>53</v>
      </c>
      <c r="C27" s="53" t="s">
        <v>148</v>
      </c>
      <c r="D27" s="149"/>
      <c r="E27" s="150">
        <f t="shared" ref="E27:L27" si="28">SUM(E13,E20:E26)</f>
        <v>0</v>
      </c>
      <c r="F27" s="150">
        <f t="shared" si="28"/>
        <v>0</v>
      </c>
      <c r="G27" s="150">
        <f t="shared" si="28"/>
        <v>0</v>
      </c>
      <c r="H27" s="151">
        <f t="shared" si="28"/>
        <v>0</v>
      </c>
      <c r="I27" s="151">
        <f t="shared" si="28"/>
        <v>0</v>
      </c>
      <c r="J27" s="151">
        <f t="shared" si="28"/>
        <v>0</v>
      </c>
      <c r="K27" s="152">
        <f t="shared" si="28"/>
        <v>0</v>
      </c>
      <c r="L27" s="153">
        <f t="shared" si="28"/>
        <v>0</v>
      </c>
      <c r="M27" s="153">
        <f>M13+SUM(M20:M26)</f>
        <v>0</v>
      </c>
      <c r="N27" s="151">
        <f>N13+SUM(N20:N26)</f>
        <v>0</v>
      </c>
      <c r="O27" s="150">
        <f>O13+SUM(O20:O26)</f>
        <v>0</v>
      </c>
      <c r="P27" s="154"/>
      <c r="Q27" s="155">
        <f t="shared" ref="Q27:V27" si="29">Q13+SUM(Q20:Q26)</f>
        <v>0</v>
      </c>
      <c r="R27" s="156">
        <f t="shared" si="29"/>
        <v>0</v>
      </c>
      <c r="S27" s="151">
        <f t="shared" si="29"/>
        <v>0</v>
      </c>
      <c r="T27" s="151">
        <f t="shared" si="29"/>
        <v>0</v>
      </c>
      <c r="U27" s="151">
        <f t="shared" si="29"/>
        <v>0</v>
      </c>
      <c r="V27" s="151">
        <f t="shared" si="29"/>
        <v>0</v>
      </c>
    </row>
    <row r="28" spans="2:22" ht="3.75" customHeight="1" thickBot="1"/>
    <row r="29" spans="2:22" ht="24" customHeight="1" thickBot="1">
      <c r="C29" s="158" t="s">
        <v>113</v>
      </c>
      <c r="D29" s="159">
        <v>0.01</v>
      </c>
      <c r="L29" s="160">
        <f>ROUND($D$29*L27,2)</f>
        <v>0</v>
      </c>
      <c r="Q29" s="160">
        <f>ROUND($D$29*Q27,2)</f>
        <v>0</v>
      </c>
    </row>
    <row r="30" spans="2:22" ht="5.25" customHeight="1" thickBot="1">
      <c r="L30" s="161"/>
      <c r="Q30" s="161"/>
    </row>
    <row r="31" spans="2:22" ht="23.25" customHeight="1" thickBot="1">
      <c r="C31" s="158" t="s">
        <v>115</v>
      </c>
      <c r="D31" s="159">
        <v>0.2</v>
      </c>
      <c r="L31" s="160">
        <f>ROUND((L27-L29)*$D$31,2)</f>
        <v>0</v>
      </c>
      <c r="Q31" s="160">
        <f>ROUND((Q27-Q29)*$D$31,2)</f>
        <v>0</v>
      </c>
    </row>
    <row r="32" spans="2:22" ht="23.25" customHeight="1" thickBot="1">
      <c r="C32" s="158" t="s">
        <v>114</v>
      </c>
      <c r="D32" s="159">
        <v>0.8</v>
      </c>
      <c r="L32" s="160">
        <f>L27-L29-L31</f>
        <v>0</v>
      </c>
      <c r="Q32" s="160">
        <f>Q27-Q29-Q31</f>
        <v>0</v>
      </c>
    </row>
    <row r="33" spans="2:22" ht="4.5" customHeight="1"/>
    <row r="34" spans="2:22" s="113" customFormat="1">
      <c r="C34" s="109"/>
      <c r="D34" s="109"/>
      <c r="E34" s="109" t="s">
        <v>50</v>
      </c>
      <c r="F34" s="109" t="s">
        <v>50</v>
      </c>
      <c r="G34" s="109" t="s">
        <v>50</v>
      </c>
      <c r="H34" s="109" t="s">
        <v>50</v>
      </c>
      <c r="I34" s="109" t="s">
        <v>50</v>
      </c>
      <c r="J34" s="109" t="s">
        <v>50</v>
      </c>
      <c r="K34" s="109" t="s">
        <v>50</v>
      </c>
      <c r="L34" s="109" t="s">
        <v>50</v>
      </c>
      <c r="M34" s="114" t="s">
        <v>34</v>
      </c>
      <c r="N34" s="114" t="s">
        <v>34</v>
      </c>
      <c r="O34" s="114" t="s">
        <v>34</v>
      </c>
      <c r="P34" s="114" t="s">
        <v>34</v>
      </c>
      <c r="Q34" s="114" t="s">
        <v>34</v>
      </c>
      <c r="R34" s="114" t="s">
        <v>34</v>
      </c>
      <c r="S34" s="114" t="s">
        <v>34</v>
      </c>
      <c r="T34" s="114" t="s">
        <v>34</v>
      </c>
      <c r="U34" s="114" t="s">
        <v>34</v>
      </c>
      <c r="V34" s="114" t="s">
        <v>34</v>
      </c>
    </row>
    <row r="35" spans="2:22" ht="3.75" customHeight="1" thickBot="1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P35" s="107"/>
    </row>
    <row r="36" spans="2:22" ht="72" customHeight="1">
      <c r="B36" s="115" t="s">
        <v>39</v>
      </c>
      <c r="C36" s="116" t="s">
        <v>2</v>
      </c>
      <c r="D36" s="117" t="s">
        <v>35</v>
      </c>
      <c r="E36" s="119" t="s">
        <v>54</v>
      </c>
      <c r="F36" s="162"/>
      <c r="G36" s="162"/>
      <c r="H36" s="163"/>
      <c r="I36" s="164"/>
      <c r="J36" s="164"/>
      <c r="K36" s="165"/>
      <c r="L36" s="162"/>
      <c r="M36" s="119" t="s">
        <v>54</v>
      </c>
      <c r="N36" s="166"/>
      <c r="O36" s="164"/>
      <c r="P36" s="167"/>
      <c r="Q36" s="165"/>
      <c r="R36" s="162"/>
      <c r="S36" s="163"/>
      <c r="T36" s="164"/>
      <c r="U36" s="164"/>
      <c r="V36" s="164"/>
    </row>
    <row r="37" spans="2:22" ht="3.75" customHeight="1">
      <c r="C37" s="111"/>
      <c r="D37" s="111"/>
      <c r="E37" s="121"/>
      <c r="F37" s="168"/>
      <c r="G37" s="121"/>
      <c r="H37" s="111"/>
      <c r="I37" s="111"/>
      <c r="J37" s="111"/>
      <c r="K37" s="111"/>
      <c r="L37" s="121"/>
      <c r="M37" s="122"/>
      <c r="Q37" s="123"/>
      <c r="R37" s="122"/>
    </row>
    <row r="38" spans="2:22">
      <c r="B38" s="124">
        <v>1</v>
      </c>
      <c r="C38" s="124">
        <f>B38+1</f>
        <v>2</v>
      </c>
      <c r="D38" s="125">
        <f t="shared" ref="D38" si="30">C38+1</f>
        <v>3</v>
      </c>
      <c r="E38" s="169">
        <f t="shared" ref="E38" si="31">D38+1</f>
        <v>4</v>
      </c>
      <c r="F38" s="170">
        <f t="shared" ref="F38" si="32">E38+1</f>
        <v>5</v>
      </c>
      <c r="G38" s="169">
        <f t="shared" ref="G38" si="33">F38+1</f>
        <v>6</v>
      </c>
      <c r="H38" s="126">
        <f t="shared" ref="H38" si="34">G38+1</f>
        <v>7</v>
      </c>
      <c r="I38" s="124">
        <f t="shared" ref="I38" si="35">H38+1</f>
        <v>8</v>
      </c>
      <c r="J38" s="124">
        <f t="shared" ref="J38" si="36">I38+1</f>
        <v>9</v>
      </c>
      <c r="K38" s="124">
        <f t="shared" ref="K38" si="37">J38+1</f>
        <v>10</v>
      </c>
      <c r="L38" s="124">
        <f t="shared" ref="L38" si="38">K38+1</f>
        <v>11</v>
      </c>
      <c r="M38" s="124">
        <f t="shared" ref="M38" si="39">L38+1</f>
        <v>12</v>
      </c>
      <c r="N38" s="124">
        <f t="shared" ref="N38" si="40">M38+1</f>
        <v>13</v>
      </c>
      <c r="O38" s="124">
        <f t="shared" ref="O38" si="41">N38+1</f>
        <v>14</v>
      </c>
      <c r="P38" s="124">
        <f t="shared" ref="P38" si="42">O38+1</f>
        <v>15</v>
      </c>
      <c r="Q38" s="124">
        <f t="shared" ref="Q38" si="43">P38+1</f>
        <v>16</v>
      </c>
      <c r="R38" s="124">
        <f t="shared" ref="R38" si="44">Q38+1</f>
        <v>17</v>
      </c>
      <c r="S38" s="124">
        <f t="shared" ref="S38" si="45">R38+1</f>
        <v>18</v>
      </c>
      <c r="T38" s="124">
        <f t="shared" ref="T38" si="46">S38+1</f>
        <v>19</v>
      </c>
      <c r="U38" s="124">
        <f t="shared" ref="U38" si="47">T38+1</f>
        <v>20</v>
      </c>
      <c r="V38" s="124">
        <f t="shared" ref="V38" si="48">U38+1</f>
        <v>21</v>
      </c>
    </row>
    <row r="39" spans="2:22" ht="27" customHeight="1" thickBot="1">
      <c r="B39" s="35" t="s">
        <v>25</v>
      </c>
      <c r="C39" s="34" t="s">
        <v>26</v>
      </c>
      <c r="D39" s="129" t="s">
        <v>143</v>
      </c>
      <c r="E39" s="90">
        <f>PŚnFDB!E50</f>
        <v>0</v>
      </c>
      <c r="F39" s="171"/>
      <c r="G39" s="171"/>
      <c r="H39" s="171"/>
      <c r="I39" s="171"/>
      <c r="J39" s="171"/>
      <c r="K39" s="171"/>
      <c r="L39" s="171"/>
      <c r="M39" s="90">
        <f>PŚnFDB!F50</f>
        <v>0</v>
      </c>
      <c r="N39" s="154"/>
      <c r="O39" s="154"/>
      <c r="P39" s="154"/>
      <c r="Q39" s="154"/>
      <c r="R39" s="154"/>
      <c r="S39" s="154"/>
      <c r="T39" s="154"/>
      <c r="U39" s="154"/>
      <c r="V39" s="172"/>
    </row>
    <row r="40" spans="2:22" s="157" customFormat="1" ht="24.75" customHeight="1" thickBot="1">
      <c r="B40" s="148"/>
      <c r="C40" s="53" t="s">
        <v>147</v>
      </c>
      <c r="D40" s="149"/>
      <c r="E40" s="153">
        <f>E39</f>
        <v>0</v>
      </c>
      <c r="F40" s="173"/>
      <c r="G40" s="174"/>
      <c r="H40" s="174"/>
      <c r="I40" s="174"/>
      <c r="J40" s="174"/>
      <c r="K40" s="174"/>
      <c r="L40" s="175"/>
      <c r="M40" s="153">
        <f>M39</f>
        <v>0</v>
      </c>
      <c r="N40" s="154"/>
      <c r="O40" s="154"/>
      <c r="P40" s="154"/>
      <c r="Q40" s="154"/>
      <c r="R40" s="154"/>
      <c r="S40" s="154"/>
      <c r="T40" s="154"/>
      <c r="U40" s="154"/>
      <c r="V40" s="172"/>
    </row>
    <row r="41" spans="2:22" ht="12.75" thickBot="1"/>
    <row r="42" spans="2:22" ht="27" customHeight="1" thickBot="1">
      <c r="C42" s="158" t="s">
        <v>115</v>
      </c>
      <c r="D42" s="159">
        <v>0.1</v>
      </c>
      <c r="E42" s="160">
        <f>ROUND(E39*D42,2)</f>
        <v>0</v>
      </c>
      <c r="M42" s="160">
        <f>ROUND(D42*M40,2)</f>
        <v>0</v>
      </c>
    </row>
    <row r="43" spans="2:22" ht="27" customHeight="1" thickBot="1">
      <c r="C43" s="158" t="s">
        <v>114</v>
      </c>
      <c r="D43" s="159">
        <v>0.9</v>
      </c>
      <c r="E43" s="160">
        <f>E39-E42</f>
        <v>0</v>
      </c>
      <c r="M43" s="160">
        <f>M40-M42</f>
        <v>0</v>
      </c>
    </row>
  </sheetData>
  <sheetProtection password="CBDF" sheet="1" objects="1" scenarios="1"/>
  <mergeCells count="1">
    <mergeCell ref="B2:C2"/>
  </mergeCells>
  <pageMargins left="0.19685039370078741" right="0.19685039370078741" top="0.19685039370078741" bottom="0.19685039370078741" header="0.19685039370078741" footer="0.19685039370078741"/>
  <pageSetup paperSize="9" scale="46" fitToHeight="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4"/>
  <sheetViews>
    <sheetView zoomScaleNormal="100" workbookViewId="0">
      <selection activeCell="B2" sqref="B2:C2"/>
    </sheetView>
  </sheetViews>
  <sheetFormatPr defaultRowHeight="12"/>
  <cols>
    <col min="1" max="1" width="0.75" style="107" customWidth="1"/>
    <col min="2" max="2" width="2.625" style="14" bestFit="1" customWidth="1"/>
    <col min="3" max="3" width="69.5" style="107" customWidth="1"/>
    <col min="4" max="7" width="12.625" style="107" customWidth="1"/>
    <col min="8" max="8" width="0.75" style="107" customWidth="1"/>
    <col min="9" max="16384" width="9" style="107"/>
  </cols>
  <sheetData>
    <row r="1" spans="2:7" ht="4.5" customHeight="1" thickBot="1"/>
    <row r="2" spans="2:7" s="4" customFormat="1" ht="24" customHeight="1" thickBot="1">
      <c r="B2" s="240" t="s">
        <v>201</v>
      </c>
      <c r="C2" s="241" t="s">
        <v>101</v>
      </c>
      <c r="D2" s="6"/>
      <c r="E2" s="176">
        <f>PŚnFDD!E2</f>
        <v>2013</v>
      </c>
      <c r="F2" s="176">
        <f>E2+1</f>
        <v>2014</v>
      </c>
      <c r="G2" s="6"/>
    </row>
    <row r="3" spans="2:7" s="14" customFormat="1" ht="3.75" customHeight="1"/>
    <row r="4" spans="2:7" s="14" customFormat="1">
      <c r="C4" s="9" t="s">
        <v>178</v>
      </c>
    </row>
    <row r="5" spans="2:7" s="14" customFormat="1">
      <c r="C5" s="11" t="s">
        <v>179</v>
      </c>
    </row>
    <row r="6" spans="2:7" s="14" customFormat="1">
      <c r="C6" s="12" t="s">
        <v>180</v>
      </c>
    </row>
    <row r="7" spans="2:7" s="14" customFormat="1" ht="3.75" customHeight="1"/>
    <row r="8" spans="2:7" s="178" customFormat="1" ht="24" customHeight="1">
      <c r="B8" s="243" t="s">
        <v>1</v>
      </c>
      <c r="C8" s="243" t="s">
        <v>2</v>
      </c>
      <c r="D8" s="243" t="s">
        <v>103</v>
      </c>
      <c r="E8" s="177" t="s">
        <v>50</v>
      </c>
      <c r="F8" s="177" t="s">
        <v>34</v>
      </c>
      <c r="G8" s="238" t="s">
        <v>36</v>
      </c>
    </row>
    <row r="9" spans="2:7">
      <c r="B9" s="243"/>
      <c r="C9" s="243"/>
      <c r="D9" s="243"/>
      <c r="E9" s="115" t="s">
        <v>102</v>
      </c>
      <c r="F9" s="115" t="s">
        <v>102</v>
      </c>
      <c r="G9" s="239"/>
    </row>
    <row r="10" spans="2:7" ht="4.5" customHeight="1"/>
    <row r="11" spans="2:7">
      <c r="B11" s="15">
        <v>1</v>
      </c>
      <c r="C11" s="15">
        <f>B11+1</f>
        <v>2</v>
      </c>
      <c r="D11" s="15">
        <f t="shared" ref="D11:G11" si="0">C11+1</f>
        <v>3</v>
      </c>
      <c r="E11" s="15">
        <f t="shared" si="0"/>
        <v>4</v>
      </c>
      <c r="F11" s="15">
        <f t="shared" si="0"/>
        <v>5</v>
      </c>
      <c r="G11" s="15">
        <f t="shared" si="0"/>
        <v>6</v>
      </c>
    </row>
    <row r="12" spans="2:7" ht="4.5" customHeight="1"/>
    <row r="13" spans="2:7" ht="25.5" customHeight="1">
      <c r="B13" s="179"/>
      <c r="C13" s="180" t="s">
        <v>192</v>
      </c>
      <c r="D13" s="179"/>
      <c r="E13" s="179"/>
      <c r="F13" s="179"/>
      <c r="G13" s="179"/>
    </row>
    <row r="14" spans="2:7" ht="4.5" customHeight="1"/>
    <row r="15" spans="2:7" s="157" customFormat="1" ht="30" customHeight="1">
      <c r="B15" s="148" t="s">
        <v>3</v>
      </c>
      <c r="C15" s="53" t="s">
        <v>139</v>
      </c>
      <c r="D15" s="181" t="s">
        <v>206</v>
      </c>
      <c r="E15" s="182">
        <f>PŚnFDD!E11</f>
        <v>0</v>
      </c>
      <c r="F15" s="182">
        <f>E92</f>
        <v>0</v>
      </c>
      <c r="G15" s="150">
        <f t="shared" ref="G15:G40" si="1">F15-E15</f>
        <v>0</v>
      </c>
    </row>
    <row r="16" spans="2:7" s="157" customFormat="1" ht="30" customHeight="1">
      <c r="B16" s="22" t="s">
        <v>14</v>
      </c>
      <c r="C16" s="26" t="s">
        <v>104</v>
      </c>
      <c r="D16" s="26"/>
      <c r="E16" s="26"/>
      <c r="F16" s="26"/>
      <c r="G16" s="53"/>
    </row>
    <row r="17" spans="2:7" ht="30" customHeight="1">
      <c r="B17" s="35">
        <v>1</v>
      </c>
      <c r="C17" s="34" t="s">
        <v>136</v>
      </c>
      <c r="D17" s="181" t="s">
        <v>206</v>
      </c>
      <c r="E17" s="144"/>
      <c r="F17" s="31">
        <f>PŚnFDD!F12</f>
        <v>0</v>
      </c>
      <c r="G17" s="183">
        <f t="shared" si="1"/>
        <v>0</v>
      </c>
    </row>
    <row r="18" spans="2:7" ht="30" customHeight="1">
      <c r="B18" s="35">
        <v>2</v>
      </c>
      <c r="C18" s="34" t="s">
        <v>137</v>
      </c>
      <c r="D18" s="35" t="s">
        <v>132</v>
      </c>
      <c r="E18" s="25">
        <f>PŚnFDD!E13</f>
        <v>0</v>
      </c>
      <c r="F18" s="25">
        <f>PŚnFDD!F13</f>
        <v>0</v>
      </c>
      <c r="G18" s="183">
        <f t="shared" si="1"/>
        <v>0</v>
      </c>
    </row>
    <row r="19" spans="2:7" s="157" customFormat="1" ht="30" customHeight="1">
      <c r="B19" s="148" t="s">
        <v>17</v>
      </c>
      <c r="C19" s="53" t="s">
        <v>104</v>
      </c>
      <c r="D19" s="148"/>
      <c r="E19" s="182">
        <f>SUM(E17:E18)</f>
        <v>0</v>
      </c>
      <c r="F19" s="182">
        <f>SUM(F17:F18)</f>
        <v>0</v>
      </c>
      <c r="G19" s="150">
        <f>F19-E19</f>
        <v>0</v>
      </c>
    </row>
    <row r="20" spans="2:7" s="157" customFormat="1" ht="30" customHeight="1">
      <c r="B20" s="22" t="s">
        <v>19</v>
      </c>
      <c r="C20" s="26" t="s">
        <v>220</v>
      </c>
      <c r="D20" s="26"/>
      <c r="E20" s="26"/>
      <c r="F20" s="26"/>
      <c r="G20" s="26"/>
    </row>
    <row r="21" spans="2:7" ht="30" customHeight="1">
      <c r="B21" s="35">
        <v>1</v>
      </c>
      <c r="C21" s="34" t="s">
        <v>105</v>
      </c>
      <c r="D21" s="35" t="s">
        <v>207</v>
      </c>
      <c r="E21" s="31">
        <f>PRPDD!L14</f>
        <v>0</v>
      </c>
      <c r="F21" s="31">
        <f>PRPDD!T14</f>
        <v>0</v>
      </c>
      <c r="G21" s="25">
        <f t="shared" si="1"/>
        <v>0</v>
      </c>
    </row>
    <row r="22" spans="2:7" ht="30" customHeight="1">
      <c r="B22" s="35">
        <v>2</v>
      </c>
      <c r="C22" s="34" t="s">
        <v>106</v>
      </c>
      <c r="D22" s="35" t="s">
        <v>207</v>
      </c>
      <c r="E22" s="31">
        <f>SUM(PRPDD!L22:L26)</f>
        <v>0</v>
      </c>
      <c r="F22" s="31">
        <f>SUM(PRPDD!T22:T26)</f>
        <v>0</v>
      </c>
      <c r="G22" s="25">
        <f t="shared" si="1"/>
        <v>0</v>
      </c>
    </row>
    <row r="23" spans="2:7" ht="30" customHeight="1">
      <c r="B23" s="35">
        <v>3</v>
      </c>
      <c r="C23" s="34" t="s">
        <v>224</v>
      </c>
      <c r="D23" s="35" t="s">
        <v>207</v>
      </c>
      <c r="E23" s="31">
        <f>SUM(E24:E29)</f>
        <v>0</v>
      </c>
      <c r="F23" s="31">
        <f>SUM(F24:F29)</f>
        <v>0</v>
      </c>
      <c r="G23" s="25">
        <f t="shared" si="1"/>
        <v>0</v>
      </c>
    </row>
    <row r="24" spans="2:7" ht="30" customHeight="1">
      <c r="B24" s="35" t="s">
        <v>7</v>
      </c>
      <c r="C24" s="34" t="s">
        <v>107</v>
      </c>
      <c r="D24" s="35" t="s">
        <v>207</v>
      </c>
      <c r="E24" s="31">
        <f>PRPDD!L28</f>
        <v>0</v>
      </c>
      <c r="F24" s="31">
        <f>PRPDD!T28</f>
        <v>0</v>
      </c>
      <c r="G24" s="25">
        <f t="shared" si="1"/>
        <v>0</v>
      </c>
    </row>
    <row r="25" spans="2:7" ht="30" customHeight="1">
      <c r="B25" s="35" t="s">
        <v>7</v>
      </c>
      <c r="C25" s="34" t="s">
        <v>108</v>
      </c>
      <c r="D25" s="35" t="s">
        <v>207</v>
      </c>
      <c r="E25" s="31">
        <f>PRPDD!L29</f>
        <v>0</v>
      </c>
      <c r="F25" s="31">
        <f>PRPDD!T29</f>
        <v>0</v>
      </c>
      <c r="G25" s="25">
        <f t="shared" si="1"/>
        <v>0</v>
      </c>
    </row>
    <row r="26" spans="2:7" ht="30" customHeight="1">
      <c r="B26" s="35" t="s">
        <v>7</v>
      </c>
      <c r="C26" s="34" t="s">
        <v>109</v>
      </c>
      <c r="D26" s="35" t="s">
        <v>207</v>
      </c>
      <c r="E26" s="31">
        <f>PRPDD!L30</f>
        <v>0</v>
      </c>
      <c r="F26" s="31">
        <f>PRPDD!T30</f>
        <v>0</v>
      </c>
      <c r="G26" s="25">
        <f t="shared" si="1"/>
        <v>0</v>
      </c>
    </row>
    <row r="27" spans="2:7" ht="30" customHeight="1">
      <c r="B27" s="35" t="s">
        <v>7</v>
      </c>
      <c r="C27" s="34" t="s">
        <v>221</v>
      </c>
      <c r="D27" s="35" t="s">
        <v>207</v>
      </c>
      <c r="E27" s="31">
        <f>PRPDD!L31</f>
        <v>0</v>
      </c>
      <c r="F27" s="31">
        <f>PRPDD!T31</f>
        <v>0</v>
      </c>
      <c r="G27" s="25">
        <f t="shared" si="1"/>
        <v>0</v>
      </c>
    </row>
    <row r="28" spans="2:7" ht="30" customHeight="1">
      <c r="B28" s="35" t="s">
        <v>7</v>
      </c>
      <c r="C28" s="34" t="s">
        <v>222</v>
      </c>
      <c r="D28" s="35" t="s">
        <v>207</v>
      </c>
      <c r="E28" s="31">
        <f>PRPDD!L32</f>
        <v>0</v>
      </c>
      <c r="F28" s="31">
        <f>PRPDD!T32</f>
        <v>0</v>
      </c>
      <c r="G28" s="25">
        <f t="shared" si="1"/>
        <v>0</v>
      </c>
    </row>
    <row r="29" spans="2:7" ht="30" customHeight="1">
      <c r="B29" s="35" t="s">
        <v>7</v>
      </c>
      <c r="C29" s="34" t="s">
        <v>110</v>
      </c>
      <c r="D29" s="35" t="s">
        <v>207</v>
      </c>
      <c r="E29" s="31">
        <f>PRPDD!L33</f>
        <v>0</v>
      </c>
      <c r="F29" s="31">
        <f>PRPDD!T33</f>
        <v>0</v>
      </c>
      <c r="G29" s="25">
        <f t="shared" si="1"/>
        <v>0</v>
      </c>
    </row>
    <row r="30" spans="2:7" ht="30" customHeight="1">
      <c r="B30" s="35">
        <v>4</v>
      </c>
      <c r="C30" s="34" t="s">
        <v>225</v>
      </c>
      <c r="D30" s="35" t="s">
        <v>207</v>
      </c>
      <c r="E30" s="31">
        <f>SUM(E31:E38)</f>
        <v>0</v>
      </c>
      <c r="F30" s="31">
        <f>SUM(F31:F38)</f>
        <v>0</v>
      </c>
      <c r="G30" s="25">
        <f t="shared" si="1"/>
        <v>0</v>
      </c>
    </row>
    <row r="31" spans="2:7" ht="30" customHeight="1">
      <c r="B31" s="35" t="s">
        <v>7</v>
      </c>
      <c r="C31" s="34" t="s">
        <v>76</v>
      </c>
      <c r="D31" s="35" t="s">
        <v>207</v>
      </c>
      <c r="E31" s="31">
        <f>PRPDD!L35</f>
        <v>0</v>
      </c>
      <c r="F31" s="31">
        <f>PRPDD!T35</f>
        <v>0</v>
      </c>
      <c r="G31" s="25">
        <f t="shared" si="1"/>
        <v>0</v>
      </c>
    </row>
    <row r="32" spans="2:7" ht="30" customHeight="1">
      <c r="B32" s="35" t="s">
        <v>7</v>
      </c>
      <c r="C32" s="34" t="s">
        <v>77</v>
      </c>
      <c r="D32" s="35" t="s">
        <v>207</v>
      </c>
      <c r="E32" s="31">
        <f>PRPDD!L36</f>
        <v>0</v>
      </c>
      <c r="F32" s="31">
        <f>PRPDD!T36</f>
        <v>0</v>
      </c>
      <c r="G32" s="25">
        <f t="shared" si="1"/>
        <v>0</v>
      </c>
    </row>
    <row r="33" spans="2:7" ht="30" customHeight="1">
      <c r="B33" s="35" t="s">
        <v>7</v>
      </c>
      <c r="C33" s="34" t="s">
        <v>78</v>
      </c>
      <c r="D33" s="35" t="s">
        <v>207</v>
      </c>
      <c r="E33" s="31">
        <f>PRPDD!L37</f>
        <v>0</v>
      </c>
      <c r="F33" s="31">
        <f>PRPDD!T37</f>
        <v>0</v>
      </c>
      <c r="G33" s="25">
        <f t="shared" si="1"/>
        <v>0</v>
      </c>
    </row>
    <row r="34" spans="2:7" ht="30" customHeight="1">
      <c r="B34" s="35" t="s">
        <v>7</v>
      </c>
      <c r="C34" s="34" t="s">
        <v>79</v>
      </c>
      <c r="D34" s="35" t="s">
        <v>207</v>
      </c>
      <c r="E34" s="31">
        <f>PRPDD!L38</f>
        <v>0</v>
      </c>
      <c r="F34" s="31">
        <f>PRPDD!T38</f>
        <v>0</v>
      </c>
      <c r="G34" s="25">
        <f t="shared" si="1"/>
        <v>0</v>
      </c>
    </row>
    <row r="35" spans="2:7" ht="30" customHeight="1">
      <c r="B35" s="35" t="s">
        <v>7</v>
      </c>
      <c r="C35" s="184" t="s">
        <v>80</v>
      </c>
      <c r="D35" s="35" t="s">
        <v>207</v>
      </c>
      <c r="E35" s="31">
        <f>PRPDD!L39</f>
        <v>0</v>
      </c>
      <c r="F35" s="31">
        <f>PRPDD!T39</f>
        <v>0</v>
      </c>
      <c r="G35" s="25">
        <f t="shared" si="1"/>
        <v>0</v>
      </c>
    </row>
    <row r="36" spans="2:7" ht="30" customHeight="1">
      <c r="B36" s="35" t="s">
        <v>7</v>
      </c>
      <c r="C36" s="34" t="s">
        <v>81</v>
      </c>
      <c r="D36" s="35" t="s">
        <v>207</v>
      </c>
      <c r="E36" s="31">
        <f>PRPDD!L40</f>
        <v>0</v>
      </c>
      <c r="F36" s="31">
        <f>PRPDD!T40</f>
        <v>0</v>
      </c>
      <c r="G36" s="25">
        <f t="shared" si="1"/>
        <v>0</v>
      </c>
    </row>
    <row r="37" spans="2:7" ht="30" customHeight="1">
      <c r="B37" s="35" t="s">
        <v>7</v>
      </c>
      <c r="C37" s="34" t="s">
        <v>82</v>
      </c>
      <c r="D37" s="35" t="s">
        <v>207</v>
      </c>
      <c r="E37" s="31">
        <f>PRPDD!L41</f>
        <v>0</v>
      </c>
      <c r="F37" s="31">
        <f>PRPDD!T41</f>
        <v>0</v>
      </c>
      <c r="G37" s="25">
        <f t="shared" si="1"/>
        <v>0</v>
      </c>
    </row>
    <row r="38" spans="2:7" ht="30" customHeight="1">
      <c r="B38" s="35" t="s">
        <v>7</v>
      </c>
      <c r="C38" s="34" t="s">
        <v>223</v>
      </c>
      <c r="D38" s="35" t="s">
        <v>207</v>
      </c>
      <c r="E38" s="31">
        <f>PRPDD!L42</f>
        <v>0</v>
      </c>
      <c r="F38" s="31">
        <f>PRPDD!T42</f>
        <v>0</v>
      </c>
      <c r="G38" s="25">
        <f t="shared" si="1"/>
        <v>0</v>
      </c>
    </row>
    <row r="39" spans="2:7" ht="30" customHeight="1">
      <c r="B39" s="35">
        <v>5</v>
      </c>
      <c r="C39" s="34" t="s">
        <v>111</v>
      </c>
      <c r="D39" s="35" t="s">
        <v>207</v>
      </c>
      <c r="E39" s="31">
        <f>E40+E44</f>
        <v>0</v>
      </c>
      <c r="F39" s="31">
        <f>F40+F44</f>
        <v>0</v>
      </c>
      <c r="G39" s="25">
        <f t="shared" si="1"/>
        <v>0</v>
      </c>
    </row>
    <row r="40" spans="2:7" ht="30" customHeight="1">
      <c r="B40" s="35" t="s">
        <v>7</v>
      </c>
      <c r="C40" s="34" t="str">
        <f>PRPDD!C15</f>
        <v>dofinansowanie zadań projakościowych, przeznaczone na:</v>
      </c>
      <c r="D40" s="35" t="s">
        <v>207</v>
      </c>
      <c r="E40" s="31">
        <f>SUM(E41:E43)</f>
        <v>0</v>
      </c>
      <c r="F40" s="31">
        <f>SUM(F41:F43)</f>
        <v>0</v>
      </c>
      <c r="G40" s="25">
        <f t="shared" si="1"/>
        <v>0</v>
      </c>
    </row>
    <row r="41" spans="2:7" ht="36">
      <c r="B41" s="35"/>
      <c r="C41" s="34" t="s">
        <v>60</v>
      </c>
      <c r="D41" s="35" t="s">
        <v>207</v>
      </c>
      <c r="E41" s="31">
        <f>PRPDD!L16</f>
        <v>0</v>
      </c>
      <c r="F41" s="31">
        <f>PRPDD!T16</f>
        <v>0</v>
      </c>
      <c r="G41" s="25">
        <f t="shared" ref="G41:G46" si="2">F41-E41</f>
        <v>0</v>
      </c>
    </row>
    <row r="42" spans="2:7" ht="30" customHeight="1">
      <c r="B42" s="35"/>
      <c r="C42" s="34" t="s">
        <v>61</v>
      </c>
      <c r="D42" s="35" t="s">
        <v>207</v>
      </c>
      <c r="E42" s="31">
        <f>PRPDD!L17</f>
        <v>0</v>
      </c>
      <c r="F42" s="31">
        <f>PRPDD!T17</f>
        <v>0</v>
      </c>
      <c r="G42" s="25">
        <f t="shared" si="2"/>
        <v>0</v>
      </c>
    </row>
    <row r="43" spans="2:7" ht="30" customHeight="1">
      <c r="B43" s="35"/>
      <c r="C43" s="34" t="s">
        <v>62</v>
      </c>
      <c r="D43" s="35" t="s">
        <v>207</v>
      </c>
      <c r="E43" s="31">
        <f>PRPDD!L18</f>
        <v>0</v>
      </c>
      <c r="F43" s="31">
        <f>PRPDD!T18</f>
        <v>0</v>
      </c>
      <c r="G43" s="25">
        <f t="shared" si="2"/>
        <v>0</v>
      </c>
    </row>
    <row r="44" spans="2:7" ht="30" customHeight="1">
      <c r="B44" s="35" t="s">
        <v>7</v>
      </c>
      <c r="C44" s="34" t="s">
        <v>112</v>
      </c>
      <c r="D44" s="35" t="s">
        <v>207</v>
      </c>
      <c r="E44" s="31">
        <f>PRPDD!L20</f>
        <v>0</v>
      </c>
      <c r="F44" s="31">
        <f>PRPDD!T20</f>
        <v>0</v>
      </c>
      <c r="G44" s="25">
        <f t="shared" si="2"/>
        <v>0</v>
      </c>
    </row>
    <row r="45" spans="2:7" ht="30" customHeight="1">
      <c r="B45" s="35">
        <v>6</v>
      </c>
      <c r="C45" s="34" t="s">
        <v>239</v>
      </c>
      <c r="D45" s="35" t="s">
        <v>208</v>
      </c>
      <c r="E45" s="31">
        <f>PKPDBiPzUDB!L32</f>
        <v>0</v>
      </c>
      <c r="F45" s="31">
        <f>PKPDBiPzUDB!Q32</f>
        <v>0</v>
      </c>
      <c r="G45" s="25">
        <f t="shared" si="2"/>
        <v>0</v>
      </c>
    </row>
    <row r="46" spans="2:7" ht="30" customHeight="1">
      <c r="B46" s="35">
        <v>7</v>
      </c>
      <c r="C46" s="34" t="s">
        <v>150</v>
      </c>
      <c r="D46" s="35" t="s">
        <v>208</v>
      </c>
      <c r="E46" s="31">
        <f>PKPDBiPzUDB!E43</f>
        <v>0</v>
      </c>
      <c r="F46" s="31">
        <f>PKPDBiPzUDB!M43</f>
        <v>0</v>
      </c>
      <c r="G46" s="25">
        <f t="shared" si="2"/>
        <v>0</v>
      </c>
    </row>
    <row r="47" spans="2:7" s="157" customFormat="1" ht="30" customHeight="1">
      <c r="B47" s="148" t="s">
        <v>21</v>
      </c>
      <c r="C47" s="53" t="s">
        <v>156</v>
      </c>
      <c r="D47" s="148"/>
      <c r="E47" s="182">
        <f>E21+E22+E23+E30+E39+E45+E46</f>
        <v>0</v>
      </c>
      <c r="F47" s="182">
        <f>F21+F22+F23+F30+F39+F45+F46</f>
        <v>0</v>
      </c>
      <c r="G47" s="150">
        <f>F47-E47</f>
        <v>0</v>
      </c>
    </row>
    <row r="48" spans="2:7" ht="30" customHeight="1"/>
    <row r="49" spans="2:7" s="157" customFormat="1" ht="30" customHeight="1">
      <c r="B49" s="22" t="s">
        <v>23</v>
      </c>
      <c r="C49" s="26" t="s">
        <v>116</v>
      </c>
      <c r="D49" s="26"/>
      <c r="E49" s="26"/>
      <c r="F49" s="26"/>
      <c r="G49" s="26"/>
    </row>
    <row r="50" spans="2:7" ht="30" customHeight="1">
      <c r="B50" s="35">
        <v>1</v>
      </c>
      <c r="C50" s="34" t="s">
        <v>117</v>
      </c>
      <c r="D50" s="35"/>
      <c r="E50" s="31">
        <f>SUM(E51:E55)</f>
        <v>0</v>
      </c>
      <c r="F50" s="31">
        <f>SUM(F51:F55)</f>
        <v>0</v>
      </c>
      <c r="G50" s="25">
        <f t="shared" ref="G50:G93" si="3">F50-E50</f>
        <v>0</v>
      </c>
    </row>
    <row r="51" spans="2:7" ht="30" customHeight="1">
      <c r="B51" s="35" t="s">
        <v>7</v>
      </c>
      <c r="C51" s="34" t="s">
        <v>120</v>
      </c>
      <c r="D51" s="35" t="s">
        <v>90</v>
      </c>
      <c r="E51" s="218"/>
      <c r="F51" s="218"/>
      <c r="G51" s="25">
        <f t="shared" si="3"/>
        <v>0</v>
      </c>
    </row>
    <row r="52" spans="2:7" ht="30" customHeight="1">
      <c r="B52" s="35" t="s">
        <v>7</v>
      </c>
      <c r="C52" s="34" t="s">
        <v>122</v>
      </c>
      <c r="D52" s="35" t="s">
        <v>90</v>
      </c>
      <c r="E52" s="218"/>
      <c r="F52" s="218"/>
      <c r="G52" s="25">
        <f t="shared" si="3"/>
        <v>0</v>
      </c>
    </row>
    <row r="53" spans="2:7" ht="30" customHeight="1">
      <c r="B53" s="35" t="s">
        <v>7</v>
      </c>
      <c r="C53" s="34" t="s">
        <v>121</v>
      </c>
      <c r="D53" s="35" t="s">
        <v>90</v>
      </c>
      <c r="E53" s="218"/>
      <c r="F53" s="218"/>
      <c r="G53" s="25">
        <f t="shared" si="3"/>
        <v>0</v>
      </c>
    </row>
    <row r="54" spans="2:7" ht="30" customHeight="1">
      <c r="B54" s="35" t="s">
        <v>7</v>
      </c>
      <c r="C54" s="34" t="s">
        <v>204</v>
      </c>
      <c r="D54" s="35" t="s">
        <v>90</v>
      </c>
      <c r="E54" s="218"/>
      <c r="F54" s="218"/>
      <c r="G54" s="25">
        <f t="shared" si="3"/>
        <v>0</v>
      </c>
    </row>
    <row r="55" spans="2:7" ht="30" customHeight="1">
      <c r="B55" s="35" t="s">
        <v>7</v>
      </c>
      <c r="C55" s="34" t="s">
        <v>205</v>
      </c>
      <c r="D55" s="35" t="s">
        <v>90</v>
      </c>
      <c r="E55" s="218"/>
      <c r="F55" s="218"/>
      <c r="G55" s="25">
        <f t="shared" si="3"/>
        <v>0</v>
      </c>
    </row>
    <row r="56" spans="2:7" ht="30" customHeight="1">
      <c r="B56" s="35">
        <v>2</v>
      </c>
      <c r="C56" s="34" t="s">
        <v>118</v>
      </c>
      <c r="D56" s="35"/>
      <c r="E56" s="31">
        <f>SUM(E57:E57)</f>
        <v>0</v>
      </c>
      <c r="F56" s="31">
        <f>SUM(F57:F57)</f>
        <v>0</v>
      </c>
      <c r="G56" s="25">
        <f t="shared" si="3"/>
        <v>0</v>
      </c>
    </row>
    <row r="57" spans="2:7" ht="30" customHeight="1">
      <c r="B57" s="35" t="s">
        <v>7</v>
      </c>
      <c r="C57" s="34" t="s">
        <v>119</v>
      </c>
      <c r="D57" s="35" t="s">
        <v>90</v>
      </c>
      <c r="E57" s="218"/>
      <c r="F57" s="1"/>
      <c r="G57" s="25">
        <f t="shared" si="3"/>
        <v>0</v>
      </c>
    </row>
    <row r="58" spans="2:7" ht="30" customHeight="1">
      <c r="B58" s="35">
        <f>B56+1</f>
        <v>3</v>
      </c>
      <c r="C58" s="34" t="s">
        <v>124</v>
      </c>
      <c r="D58" s="35" t="s">
        <v>90</v>
      </c>
      <c r="E58" s="218"/>
      <c r="F58" s="1"/>
      <c r="G58" s="25">
        <f t="shared" ref="G58:G69" si="4">F58-E58</f>
        <v>0</v>
      </c>
    </row>
    <row r="59" spans="2:7" ht="30" customHeight="1">
      <c r="B59" s="35">
        <f>B58+1</f>
        <v>4</v>
      </c>
      <c r="C59" s="34" t="s">
        <v>164</v>
      </c>
      <c r="D59" s="35"/>
      <c r="E59" s="218"/>
      <c r="F59" s="218"/>
      <c r="G59" s="25">
        <f t="shared" si="4"/>
        <v>0</v>
      </c>
    </row>
    <row r="60" spans="2:7" ht="30" customHeight="1">
      <c r="B60" s="35">
        <v>5</v>
      </c>
      <c r="C60" s="34" t="s">
        <v>212</v>
      </c>
      <c r="D60" s="35"/>
      <c r="E60" s="218"/>
      <c r="F60" s="31">
        <f>F17</f>
        <v>0</v>
      </c>
      <c r="G60" s="25">
        <f t="shared" si="3"/>
        <v>0</v>
      </c>
    </row>
    <row r="61" spans="2:7" ht="30" customHeight="1">
      <c r="B61" s="35">
        <v>6</v>
      </c>
      <c r="C61" s="34" t="s">
        <v>125</v>
      </c>
      <c r="D61" s="35" t="s">
        <v>90</v>
      </c>
      <c r="E61" s="218"/>
      <c r="F61" s="1"/>
      <c r="G61" s="25">
        <f t="shared" si="4"/>
        <v>0</v>
      </c>
    </row>
    <row r="62" spans="2:7" ht="30" customHeight="1">
      <c r="B62" s="35">
        <f>B61+1</f>
        <v>7</v>
      </c>
      <c r="C62" s="34" t="s">
        <v>151</v>
      </c>
      <c r="D62" s="35" t="s">
        <v>90</v>
      </c>
      <c r="E62" s="218"/>
      <c r="F62" s="1"/>
      <c r="G62" s="25">
        <f t="shared" si="4"/>
        <v>0</v>
      </c>
    </row>
    <row r="63" spans="2:7" ht="30" customHeight="1">
      <c r="B63" s="35">
        <f>B62+1</f>
        <v>8</v>
      </c>
      <c r="C63" s="34" t="s">
        <v>153</v>
      </c>
      <c r="D63" s="35" t="s">
        <v>90</v>
      </c>
      <c r="E63" s="218"/>
      <c r="F63" s="1"/>
      <c r="G63" s="25">
        <f t="shared" si="4"/>
        <v>0</v>
      </c>
    </row>
    <row r="64" spans="2:7" ht="30" customHeight="1">
      <c r="B64" s="35">
        <f>B63+1</f>
        <v>9</v>
      </c>
      <c r="C64" s="34" t="s">
        <v>126</v>
      </c>
      <c r="D64" s="35" t="s">
        <v>90</v>
      </c>
      <c r="E64" s="218"/>
      <c r="F64" s="1"/>
      <c r="G64" s="25">
        <f t="shared" si="4"/>
        <v>0</v>
      </c>
    </row>
    <row r="65" spans="2:10" ht="30" customHeight="1">
      <c r="B65" s="35">
        <f t="shared" ref="B65:B68" si="5">B64+1</f>
        <v>10</v>
      </c>
      <c r="C65" s="34" t="s">
        <v>159</v>
      </c>
      <c r="D65" s="35" t="s">
        <v>90</v>
      </c>
      <c r="E65" s="218"/>
      <c r="F65" s="1"/>
      <c r="G65" s="25">
        <f t="shared" si="4"/>
        <v>0</v>
      </c>
    </row>
    <row r="66" spans="2:10" ht="30" customHeight="1">
      <c r="B66" s="35">
        <f t="shared" si="5"/>
        <v>11</v>
      </c>
      <c r="C66" s="34" t="s">
        <v>191</v>
      </c>
      <c r="D66" s="35" t="s">
        <v>90</v>
      </c>
      <c r="E66" s="218"/>
      <c r="F66" s="1"/>
      <c r="G66" s="25">
        <f t="shared" si="4"/>
        <v>0</v>
      </c>
    </row>
    <row r="67" spans="2:10" ht="30" customHeight="1">
      <c r="B67" s="35">
        <f t="shared" si="5"/>
        <v>12</v>
      </c>
      <c r="C67" s="34" t="s">
        <v>209</v>
      </c>
      <c r="D67" s="35" t="s">
        <v>90</v>
      </c>
      <c r="E67" s="218"/>
      <c r="F67" s="1"/>
      <c r="G67" s="25">
        <f t="shared" si="4"/>
        <v>0</v>
      </c>
      <c r="J67" s="107" t="s">
        <v>210</v>
      </c>
    </row>
    <row r="68" spans="2:10" ht="30" customHeight="1">
      <c r="B68" s="35">
        <f t="shared" si="5"/>
        <v>13</v>
      </c>
      <c r="C68" s="34" t="s">
        <v>152</v>
      </c>
      <c r="D68" s="35" t="s">
        <v>90</v>
      </c>
      <c r="E68" s="218"/>
      <c r="F68" s="1"/>
      <c r="G68" s="25">
        <f t="shared" si="4"/>
        <v>0</v>
      </c>
    </row>
    <row r="69" spans="2:10" ht="30" customHeight="1">
      <c r="B69" s="35">
        <f t="shared" ref="B69:B83" si="6">B68+1</f>
        <v>14</v>
      </c>
      <c r="C69" s="34" t="s">
        <v>123</v>
      </c>
      <c r="D69" s="35"/>
      <c r="E69" s="31">
        <f>SUM(E41:E43)-E52</f>
        <v>0</v>
      </c>
      <c r="F69" s="31">
        <f>SUM(F41:F43)-F52</f>
        <v>0</v>
      </c>
      <c r="G69" s="25">
        <f t="shared" si="4"/>
        <v>0</v>
      </c>
    </row>
    <row r="70" spans="2:10" ht="30" customHeight="1">
      <c r="B70" s="35">
        <f t="shared" si="6"/>
        <v>15</v>
      </c>
      <c r="C70" s="34" t="s">
        <v>233</v>
      </c>
      <c r="D70" s="35"/>
      <c r="E70" s="31">
        <f>SUM(E44:E44)-E54</f>
        <v>0</v>
      </c>
      <c r="F70" s="31">
        <f>SUM(F44:F44)-F54</f>
        <v>0</v>
      </c>
      <c r="G70" s="25">
        <f t="shared" si="3"/>
        <v>0</v>
      </c>
    </row>
    <row r="71" spans="2:10" ht="30" customHeight="1">
      <c r="B71" s="35">
        <f t="shared" si="6"/>
        <v>16</v>
      </c>
      <c r="C71" s="34" t="s">
        <v>234</v>
      </c>
      <c r="D71" s="35" t="s">
        <v>90</v>
      </c>
      <c r="E71" s="218"/>
      <c r="F71" s="1"/>
      <c r="G71" s="25">
        <f t="shared" si="3"/>
        <v>0</v>
      </c>
    </row>
    <row r="72" spans="2:10" ht="30" customHeight="1">
      <c r="B72" s="35">
        <f t="shared" si="6"/>
        <v>17</v>
      </c>
      <c r="C72" s="34" t="s">
        <v>235</v>
      </c>
      <c r="D72" s="35" t="s">
        <v>90</v>
      </c>
      <c r="E72" s="218"/>
      <c r="F72" s="1"/>
      <c r="G72" s="25">
        <f t="shared" si="3"/>
        <v>0</v>
      </c>
    </row>
    <row r="73" spans="2:10" ht="30" customHeight="1">
      <c r="B73" s="35">
        <f t="shared" si="6"/>
        <v>18</v>
      </c>
      <c r="C73" s="34" t="s">
        <v>236</v>
      </c>
      <c r="D73" s="35" t="s">
        <v>90</v>
      </c>
      <c r="E73" s="218"/>
      <c r="F73" s="1"/>
      <c r="G73" s="25">
        <f t="shared" si="3"/>
        <v>0</v>
      </c>
    </row>
    <row r="74" spans="2:10" ht="30" customHeight="1">
      <c r="B74" s="35">
        <f t="shared" si="6"/>
        <v>19</v>
      </c>
      <c r="C74" s="34" t="s">
        <v>213</v>
      </c>
      <c r="D74" s="35"/>
      <c r="E74" s="31">
        <f>E75+E76</f>
        <v>0</v>
      </c>
      <c r="F74" s="31">
        <f>F75+F76</f>
        <v>0</v>
      </c>
      <c r="G74" s="25">
        <f t="shared" si="3"/>
        <v>0</v>
      </c>
    </row>
    <row r="75" spans="2:10" ht="30" customHeight="1">
      <c r="B75" s="35" t="s">
        <v>7</v>
      </c>
      <c r="C75" s="34" t="s">
        <v>214</v>
      </c>
      <c r="D75" s="35"/>
      <c r="E75" s="218"/>
      <c r="F75" s="218"/>
      <c r="G75" s="25">
        <f t="shared" si="3"/>
        <v>0</v>
      </c>
    </row>
    <row r="76" spans="2:10" ht="30" customHeight="1">
      <c r="B76" s="35" t="s">
        <v>7</v>
      </c>
      <c r="C76" s="34" t="s">
        <v>215</v>
      </c>
      <c r="D76" s="35" t="s">
        <v>90</v>
      </c>
      <c r="E76" s="218"/>
      <c r="F76" s="1"/>
      <c r="G76" s="25">
        <f t="shared" si="3"/>
        <v>0</v>
      </c>
    </row>
    <row r="77" spans="2:10" ht="30" customHeight="1">
      <c r="B77" s="35">
        <f>B74+1</f>
        <v>20</v>
      </c>
      <c r="C77" s="34" t="s">
        <v>211</v>
      </c>
      <c r="D77" s="35"/>
      <c r="E77" s="31">
        <f>SUM(E78:E80)</f>
        <v>0</v>
      </c>
      <c r="F77" s="31">
        <f>SUM(F78:F80)</f>
        <v>0</v>
      </c>
      <c r="G77" s="25">
        <f t="shared" si="3"/>
        <v>0</v>
      </c>
    </row>
    <row r="78" spans="2:10" ht="30" customHeight="1">
      <c r="B78" s="35" t="s">
        <v>7</v>
      </c>
      <c r="C78" s="34" t="s">
        <v>216</v>
      </c>
      <c r="D78" s="35"/>
      <c r="E78" s="218"/>
      <c r="F78" s="218"/>
      <c r="G78" s="25">
        <f t="shared" si="3"/>
        <v>0</v>
      </c>
    </row>
    <row r="79" spans="2:10" ht="30" customHeight="1">
      <c r="B79" s="35" t="s">
        <v>7</v>
      </c>
      <c r="C79" s="34" t="s">
        <v>217</v>
      </c>
      <c r="D79" s="35"/>
      <c r="E79" s="218"/>
      <c r="F79" s="218"/>
      <c r="G79" s="25">
        <f t="shared" si="3"/>
        <v>0</v>
      </c>
    </row>
    <row r="80" spans="2:10" ht="30" customHeight="1">
      <c r="B80" s="35" t="s">
        <v>7</v>
      </c>
      <c r="C80" s="34" t="s">
        <v>218</v>
      </c>
      <c r="D80" s="35"/>
      <c r="E80" s="218"/>
      <c r="F80" s="218"/>
      <c r="G80" s="25">
        <f t="shared" si="3"/>
        <v>0</v>
      </c>
    </row>
    <row r="81" spans="2:7" ht="30" customHeight="1">
      <c r="B81" s="35">
        <f>B77+1</f>
        <v>21</v>
      </c>
      <c r="C81" s="34" t="s">
        <v>158</v>
      </c>
      <c r="D81" s="35"/>
      <c r="E81" s="218"/>
      <c r="F81" s="218"/>
      <c r="G81" s="25">
        <f t="shared" si="3"/>
        <v>0</v>
      </c>
    </row>
    <row r="82" spans="2:7" ht="30" customHeight="1">
      <c r="B82" s="35">
        <f t="shared" si="6"/>
        <v>22</v>
      </c>
      <c r="C82" s="34" t="s">
        <v>157</v>
      </c>
      <c r="D82" s="35"/>
      <c r="E82" s="218"/>
      <c r="F82" s="218"/>
      <c r="G82" s="25">
        <f t="shared" si="3"/>
        <v>0</v>
      </c>
    </row>
    <row r="83" spans="2:7" ht="30" customHeight="1">
      <c r="B83" s="35">
        <f t="shared" si="6"/>
        <v>23</v>
      </c>
      <c r="C83" s="34" t="s">
        <v>166</v>
      </c>
      <c r="D83" s="35"/>
      <c r="E83" s="218"/>
      <c r="F83" s="218"/>
      <c r="G83" s="25">
        <f t="shared" si="3"/>
        <v>0</v>
      </c>
    </row>
    <row r="84" spans="2:7" s="157" customFormat="1" ht="30" customHeight="1">
      <c r="B84" s="148" t="s">
        <v>25</v>
      </c>
      <c r="C84" s="53" t="s">
        <v>219</v>
      </c>
      <c r="D84" s="148"/>
      <c r="E84" s="182">
        <f>SUM(E50,E56,E58:E83)-E75-E76-E78-E79-E80</f>
        <v>0</v>
      </c>
      <c r="F84" s="182">
        <f>SUM(F50,F56,F58:F83)-F75-F76-F78-F79-F80</f>
        <v>0</v>
      </c>
      <c r="G84" s="150">
        <f t="shared" si="3"/>
        <v>0</v>
      </c>
    </row>
    <row r="85" spans="2:7" ht="30" customHeight="1">
      <c r="B85" s="35">
        <v>1</v>
      </c>
      <c r="C85" s="34" t="s">
        <v>127</v>
      </c>
      <c r="D85" s="35" t="s">
        <v>90</v>
      </c>
      <c r="E85" s="218"/>
      <c r="F85" s="1"/>
      <c r="G85" s="25">
        <f t="shared" si="3"/>
        <v>0</v>
      </c>
    </row>
    <row r="86" spans="2:7" ht="30" customHeight="1">
      <c r="B86" s="35">
        <f>B85+1</f>
        <v>2</v>
      </c>
      <c r="C86" s="34" t="s">
        <v>128</v>
      </c>
      <c r="D86" s="35" t="s">
        <v>90</v>
      </c>
      <c r="E86" s="218"/>
      <c r="F86" s="1"/>
      <c r="G86" s="25">
        <f t="shared" si="3"/>
        <v>0</v>
      </c>
    </row>
    <row r="87" spans="2:7" ht="30" customHeight="1">
      <c r="B87" s="35">
        <f t="shared" ref="B87:B91" si="7">B86+1</f>
        <v>3</v>
      </c>
      <c r="C87" s="34" t="s">
        <v>129</v>
      </c>
      <c r="D87" s="35" t="s">
        <v>90</v>
      </c>
      <c r="E87" s="218"/>
      <c r="F87" s="1"/>
      <c r="G87" s="25">
        <f t="shared" si="3"/>
        <v>0</v>
      </c>
    </row>
    <row r="88" spans="2:7" ht="30" customHeight="1">
      <c r="B88" s="35">
        <f t="shared" si="7"/>
        <v>4</v>
      </c>
      <c r="C88" s="34" t="s">
        <v>130</v>
      </c>
      <c r="D88" s="35" t="s">
        <v>90</v>
      </c>
      <c r="E88" s="218"/>
      <c r="F88" s="1"/>
      <c r="G88" s="25">
        <f t="shared" si="3"/>
        <v>0</v>
      </c>
    </row>
    <row r="89" spans="2:7" ht="30" customHeight="1">
      <c r="B89" s="35">
        <f t="shared" si="7"/>
        <v>5</v>
      </c>
      <c r="C89" s="34" t="s">
        <v>131</v>
      </c>
      <c r="D89" s="35" t="s">
        <v>90</v>
      </c>
      <c r="E89" s="218"/>
      <c r="F89" s="1"/>
      <c r="G89" s="25">
        <f t="shared" si="3"/>
        <v>0</v>
      </c>
    </row>
    <row r="90" spans="2:7" ht="30" customHeight="1">
      <c r="B90" s="35">
        <f t="shared" si="7"/>
        <v>6</v>
      </c>
      <c r="C90" s="34" t="s">
        <v>154</v>
      </c>
      <c r="D90" s="35" t="s">
        <v>90</v>
      </c>
      <c r="E90" s="218"/>
      <c r="F90" s="1"/>
      <c r="G90" s="25">
        <f t="shared" si="3"/>
        <v>0</v>
      </c>
    </row>
    <row r="91" spans="2:7" ht="30" customHeight="1">
      <c r="B91" s="35">
        <f t="shared" si="7"/>
        <v>7</v>
      </c>
      <c r="C91" s="34" t="s">
        <v>155</v>
      </c>
      <c r="D91" s="35" t="s">
        <v>90</v>
      </c>
      <c r="E91" s="218"/>
      <c r="F91" s="1"/>
      <c r="G91" s="25">
        <f t="shared" si="3"/>
        <v>0</v>
      </c>
    </row>
    <row r="92" spans="2:7" s="157" customFormat="1" ht="30" customHeight="1" thickBot="1">
      <c r="B92" s="185" t="s">
        <v>28</v>
      </c>
      <c r="C92" s="186" t="s">
        <v>226</v>
      </c>
      <c r="D92" s="185"/>
      <c r="E92" s="187">
        <f>E47-(E84-E60)</f>
        <v>0</v>
      </c>
      <c r="F92" s="187">
        <f>F47-(F84-F60)</f>
        <v>0</v>
      </c>
      <c r="G92" s="188">
        <f t="shared" si="3"/>
        <v>0</v>
      </c>
    </row>
    <row r="93" spans="2:7" s="157" customFormat="1" ht="30" customHeight="1" thickBot="1">
      <c r="B93" s="189" t="s">
        <v>30</v>
      </c>
      <c r="C93" s="190" t="s">
        <v>160</v>
      </c>
      <c r="D93" s="191"/>
      <c r="E93" s="192">
        <f>E47-E84</f>
        <v>0</v>
      </c>
      <c r="F93" s="192">
        <f>F47-F84</f>
        <v>0</v>
      </c>
      <c r="G93" s="193">
        <f t="shared" si="3"/>
        <v>0</v>
      </c>
    </row>
    <row r="94" spans="2:7" ht="33.75" customHeight="1" thickBot="1">
      <c r="B94" s="194" t="s">
        <v>162</v>
      </c>
      <c r="C94" s="195" t="s">
        <v>161</v>
      </c>
      <c r="D94" s="195"/>
      <c r="E94" s="196"/>
      <c r="F94" s="160">
        <f>E15+E93+F93</f>
        <v>0</v>
      </c>
      <c r="G94" s="197"/>
    </row>
    <row r="95" spans="2:7" ht="4.5" customHeight="1"/>
    <row r="96" spans="2:7" ht="25.5" customHeight="1">
      <c r="B96" s="179"/>
      <c r="C96" s="180" t="s">
        <v>193</v>
      </c>
      <c r="D96" s="179"/>
      <c r="E96" s="179"/>
      <c r="F96" s="179"/>
      <c r="G96" s="179"/>
    </row>
    <row r="97" spans="2:7" ht="4.5" customHeight="1"/>
    <row r="98" spans="2:7" ht="30" customHeight="1">
      <c r="B98" s="22" t="s">
        <v>3</v>
      </c>
      <c r="C98" s="26" t="s">
        <v>176</v>
      </c>
      <c r="D98" s="22"/>
      <c r="E98" s="198">
        <f>E99+E103</f>
        <v>0</v>
      </c>
      <c r="F98" s="198">
        <f>F99+F103</f>
        <v>0</v>
      </c>
      <c r="G98" s="199">
        <f>F98-E98</f>
        <v>0</v>
      </c>
    </row>
    <row r="99" spans="2:7" ht="30" customHeight="1">
      <c r="B99" s="35">
        <v>1</v>
      </c>
      <c r="C99" s="17" t="s">
        <v>181</v>
      </c>
      <c r="D99" s="35"/>
      <c r="E99" s="200">
        <f>SUM(E100:E102)</f>
        <v>0</v>
      </c>
      <c r="F99" s="200">
        <f>SUM(F100:F102)</f>
        <v>0</v>
      </c>
      <c r="G99" s="201">
        <f t="shared" ref="G99:G108" si="8">F99-E99</f>
        <v>0</v>
      </c>
    </row>
    <row r="100" spans="2:7" ht="30" customHeight="1">
      <c r="B100" s="35" t="s">
        <v>7</v>
      </c>
      <c r="C100" s="202" t="s">
        <v>182</v>
      </c>
      <c r="D100" s="35" t="s">
        <v>90</v>
      </c>
      <c r="E100" s="218"/>
      <c r="F100" s="218"/>
      <c r="G100" s="201">
        <f t="shared" si="8"/>
        <v>0</v>
      </c>
    </row>
    <row r="101" spans="2:7" ht="30" customHeight="1">
      <c r="B101" s="35" t="s">
        <v>7</v>
      </c>
      <c r="C101" s="202" t="s">
        <v>183</v>
      </c>
      <c r="D101" s="35" t="s">
        <v>90</v>
      </c>
      <c r="E101" s="218"/>
      <c r="F101" s="218"/>
      <c r="G101" s="201">
        <f t="shared" si="8"/>
        <v>0</v>
      </c>
    </row>
    <row r="102" spans="2:7" ht="30" customHeight="1">
      <c r="B102" s="35" t="s">
        <v>7</v>
      </c>
      <c r="C102" s="202" t="s">
        <v>184</v>
      </c>
      <c r="D102" s="35" t="s">
        <v>90</v>
      </c>
      <c r="E102" s="218"/>
      <c r="F102" s="218"/>
      <c r="G102" s="201">
        <f t="shared" si="8"/>
        <v>0</v>
      </c>
    </row>
    <row r="103" spans="2:7" ht="30" customHeight="1">
      <c r="B103" s="35">
        <v>2</v>
      </c>
      <c r="C103" s="17" t="s">
        <v>185</v>
      </c>
      <c r="D103" s="35"/>
      <c r="E103" s="200">
        <f>SUM(E104:E108)</f>
        <v>0</v>
      </c>
      <c r="F103" s="200">
        <f>SUM(F104:F108)</f>
        <v>0</v>
      </c>
      <c r="G103" s="201">
        <f t="shared" si="8"/>
        <v>0</v>
      </c>
    </row>
    <row r="104" spans="2:7" ht="30" customHeight="1">
      <c r="B104" s="35" t="s">
        <v>7</v>
      </c>
      <c r="C104" s="202" t="s">
        <v>186</v>
      </c>
      <c r="D104" s="35" t="s">
        <v>90</v>
      </c>
      <c r="E104" s="218"/>
      <c r="F104" s="218"/>
      <c r="G104" s="201">
        <f t="shared" si="8"/>
        <v>0</v>
      </c>
    </row>
    <row r="105" spans="2:7" ht="30" customHeight="1">
      <c r="B105" s="35" t="s">
        <v>7</v>
      </c>
      <c r="C105" s="202" t="s">
        <v>187</v>
      </c>
      <c r="D105" s="35" t="s">
        <v>90</v>
      </c>
      <c r="E105" s="218"/>
      <c r="F105" s="218"/>
      <c r="G105" s="201">
        <f t="shared" si="8"/>
        <v>0</v>
      </c>
    </row>
    <row r="106" spans="2:7" ht="30" customHeight="1">
      <c r="B106" s="35" t="s">
        <v>7</v>
      </c>
      <c r="C106" s="202" t="s">
        <v>188</v>
      </c>
      <c r="D106" s="35" t="s">
        <v>90</v>
      </c>
      <c r="E106" s="218"/>
      <c r="F106" s="218"/>
      <c r="G106" s="201">
        <f t="shared" si="8"/>
        <v>0</v>
      </c>
    </row>
    <row r="107" spans="2:7" ht="30" customHeight="1">
      <c r="B107" s="35" t="s">
        <v>7</v>
      </c>
      <c r="C107" s="202" t="s">
        <v>189</v>
      </c>
      <c r="D107" s="35" t="s">
        <v>90</v>
      </c>
      <c r="E107" s="218"/>
      <c r="F107" s="218"/>
      <c r="G107" s="201">
        <f t="shared" si="8"/>
        <v>0</v>
      </c>
    </row>
    <row r="108" spans="2:7" ht="30" customHeight="1">
      <c r="B108" s="35" t="s">
        <v>7</v>
      </c>
      <c r="C108" s="202" t="s">
        <v>190</v>
      </c>
      <c r="D108" s="35" t="s">
        <v>90</v>
      </c>
      <c r="E108" s="218"/>
      <c r="F108" s="218"/>
      <c r="G108" s="201">
        <f t="shared" si="8"/>
        <v>0</v>
      </c>
    </row>
    <row r="109" spans="2:7" s="157" customFormat="1" ht="30" customHeight="1">
      <c r="B109" s="22" t="s">
        <v>14</v>
      </c>
      <c r="C109" s="26" t="s">
        <v>194</v>
      </c>
      <c r="D109" s="22"/>
      <c r="E109" s="203">
        <f>E110+E112</f>
        <v>0</v>
      </c>
      <c r="F109" s="203">
        <f>F110+F112</f>
        <v>0</v>
      </c>
      <c r="G109" s="204">
        <f>F109-E109</f>
        <v>0</v>
      </c>
    </row>
    <row r="110" spans="2:7" ht="30" customHeight="1">
      <c r="B110" s="35">
        <v>1</v>
      </c>
      <c r="C110" s="205" t="s">
        <v>195</v>
      </c>
      <c r="D110" s="35" t="s">
        <v>90</v>
      </c>
      <c r="E110" s="218"/>
      <c r="F110" s="1"/>
      <c r="G110" s="206">
        <f t="shared" ref="G110:G116" si="9">F110-E110</f>
        <v>0</v>
      </c>
    </row>
    <row r="111" spans="2:7" ht="30" customHeight="1">
      <c r="B111" s="35" t="s">
        <v>7</v>
      </c>
      <c r="C111" s="207" t="s">
        <v>196</v>
      </c>
      <c r="D111" s="35" t="s">
        <v>90</v>
      </c>
      <c r="E111" s="218"/>
      <c r="F111" s="1"/>
      <c r="G111" s="206">
        <f t="shared" si="9"/>
        <v>0</v>
      </c>
    </row>
    <row r="112" spans="2:7" ht="30" customHeight="1">
      <c r="B112" s="35">
        <v>2</v>
      </c>
      <c r="C112" s="205" t="s">
        <v>197</v>
      </c>
      <c r="D112" s="35" t="s">
        <v>90</v>
      </c>
      <c r="E112" s="218"/>
      <c r="F112" s="1"/>
      <c r="G112" s="206">
        <f t="shared" si="9"/>
        <v>0</v>
      </c>
    </row>
    <row r="113" spans="2:7" ht="30" customHeight="1">
      <c r="B113" s="35" t="s">
        <v>7</v>
      </c>
      <c r="C113" s="207" t="s">
        <v>196</v>
      </c>
      <c r="D113" s="35" t="s">
        <v>90</v>
      </c>
      <c r="E113" s="218"/>
      <c r="F113" s="1"/>
      <c r="G113" s="206">
        <f t="shared" si="9"/>
        <v>0</v>
      </c>
    </row>
    <row r="114" spans="2:7" ht="30" customHeight="1">
      <c r="B114" s="22" t="s">
        <v>17</v>
      </c>
      <c r="C114" s="26" t="s">
        <v>199</v>
      </c>
      <c r="D114" s="22" t="s">
        <v>90</v>
      </c>
      <c r="E114" s="218"/>
      <c r="F114" s="220"/>
      <c r="G114" s="204">
        <f t="shared" si="9"/>
        <v>0</v>
      </c>
    </row>
    <row r="115" spans="2:7" ht="30" customHeight="1">
      <c r="B115" s="35">
        <v>1</v>
      </c>
      <c r="C115" s="205" t="s">
        <v>198</v>
      </c>
      <c r="D115" s="35" t="s">
        <v>90</v>
      </c>
      <c r="E115" s="218"/>
      <c r="F115" s="1"/>
      <c r="G115" s="206">
        <f t="shared" si="9"/>
        <v>0</v>
      </c>
    </row>
    <row r="116" spans="2:7" ht="30" customHeight="1">
      <c r="B116" s="22" t="s">
        <v>19</v>
      </c>
      <c r="C116" s="26" t="s">
        <v>200</v>
      </c>
      <c r="D116" s="22" t="s">
        <v>90</v>
      </c>
      <c r="E116" s="218"/>
      <c r="F116" s="220"/>
      <c r="G116" s="204">
        <f t="shared" si="9"/>
        <v>0</v>
      </c>
    </row>
    <row r="123" spans="2:7">
      <c r="C123" s="14" t="s">
        <v>171</v>
      </c>
      <c r="D123" s="14"/>
      <c r="E123" s="242" t="s">
        <v>172</v>
      </c>
      <c r="F123" s="242"/>
    </row>
    <row r="124" spans="2:7">
      <c r="C124" s="14" t="s">
        <v>169</v>
      </c>
      <c r="D124" s="14"/>
      <c r="E124" s="242" t="s">
        <v>170</v>
      </c>
      <c r="F124" s="242"/>
    </row>
  </sheetData>
  <sheetProtection password="CBDF" sheet="1" objects="1" scenarios="1"/>
  <mergeCells count="7">
    <mergeCell ref="G8:G9"/>
    <mergeCell ref="B2:C2"/>
    <mergeCell ref="E123:F123"/>
    <mergeCell ref="E124:F124"/>
    <mergeCell ref="D8:D9"/>
    <mergeCell ref="C8:C9"/>
    <mergeCell ref="B8:B9"/>
  </mergeCells>
  <pageMargins left="0.19685039370078741" right="0.19685039370078741" top="0.19685039370078741" bottom="0.19685039370078741" header="0.31496062992125984" footer="0.31496062992125984"/>
  <pageSetup paperSize="9" scale="73" fitToHeight="3" orientation="portrait" r:id="rId1"/>
  <rowBreaks count="2" manualBreakCount="2">
    <brk id="47" max="6" man="1"/>
    <brk id="8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="90" zoomScaleNormal="90" workbookViewId="0">
      <selection activeCell="B10" sqref="B10"/>
    </sheetView>
  </sheetViews>
  <sheetFormatPr defaultRowHeight="12"/>
  <cols>
    <col min="1" max="1" width="2.875" style="55" customWidth="1"/>
    <col min="2" max="2" width="65.625" style="4" customWidth="1"/>
    <col min="3" max="3" width="14.5" style="4" customWidth="1"/>
    <col min="4" max="16384" width="9" style="4"/>
  </cols>
  <sheetData>
    <row r="1" spans="1:3" ht="4.5" customHeight="1"/>
    <row r="2" spans="1:3" ht="27" customHeight="1">
      <c r="B2" s="208" t="s">
        <v>168</v>
      </c>
      <c r="C2" s="209">
        <f>PŚnFDD!F2</f>
        <v>2014</v>
      </c>
    </row>
    <row r="3" spans="1:3" ht="4.5" customHeight="1"/>
    <row r="4" spans="1:3" ht="12.75">
      <c r="B4" s="9" t="s">
        <v>178</v>
      </c>
      <c r="C4" s="210"/>
    </row>
    <row r="5" spans="1:3" ht="12.75">
      <c r="B5" s="11" t="s">
        <v>179</v>
      </c>
      <c r="C5" s="210"/>
    </row>
    <row r="6" spans="1:3" ht="12.75">
      <c r="B6" s="12" t="s">
        <v>180</v>
      </c>
      <c r="C6" s="210"/>
    </row>
    <row r="7" spans="1:3" ht="4.5" customHeight="1"/>
    <row r="8" spans="1:3">
      <c r="C8" s="211" t="s">
        <v>34</v>
      </c>
    </row>
    <row r="9" spans="1:3" ht="28.5" customHeight="1">
      <c r="A9" s="212" t="s">
        <v>1</v>
      </c>
      <c r="B9" s="212" t="s">
        <v>2</v>
      </c>
      <c r="C9" s="124" t="s">
        <v>56</v>
      </c>
    </row>
    <row r="10" spans="1:3">
      <c r="A10" s="28">
        <v>1</v>
      </c>
      <c r="B10" s="212">
        <f>A10+1</f>
        <v>2</v>
      </c>
      <c r="C10" s="212">
        <f>B10+1</f>
        <v>3</v>
      </c>
    </row>
    <row r="11" spans="1:3" ht="20.25" customHeight="1">
      <c r="A11" s="28">
        <f>A10+1</f>
        <v>2</v>
      </c>
      <c r="B11" s="222"/>
      <c r="C11" s="1"/>
    </row>
    <row r="12" spans="1:3" ht="20.25" customHeight="1">
      <c r="A12" s="28">
        <f t="shared" ref="A12:A21" si="0">A11+1</f>
        <v>3</v>
      </c>
      <c r="B12" s="222"/>
      <c r="C12" s="1"/>
    </row>
    <row r="13" spans="1:3" ht="20.25" customHeight="1">
      <c r="A13" s="28">
        <f t="shared" si="0"/>
        <v>4</v>
      </c>
      <c r="B13" s="222"/>
      <c r="C13" s="1"/>
    </row>
    <row r="14" spans="1:3" ht="20.25" customHeight="1">
      <c r="A14" s="28">
        <f t="shared" si="0"/>
        <v>5</v>
      </c>
      <c r="B14" s="222"/>
      <c r="C14" s="1"/>
    </row>
    <row r="15" spans="1:3" ht="20.25" customHeight="1">
      <c r="A15" s="28">
        <f t="shared" si="0"/>
        <v>6</v>
      </c>
      <c r="B15" s="222"/>
      <c r="C15" s="1"/>
    </row>
    <row r="16" spans="1:3" ht="20.25" customHeight="1">
      <c r="A16" s="28">
        <f t="shared" si="0"/>
        <v>7</v>
      </c>
      <c r="B16" s="222"/>
      <c r="C16" s="1"/>
    </row>
    <row r="17" spans="1:3" ht="20.25" customHeight="1">
      <c r="A17" s="28">
        <f t="shared" si="0"/>
        <v>8</v>
      </c>
      <c r="B17" s="222"/>
      <c r="C17" s="1"/>
    </row>
    <row r="18" spans="1:3" ht="20.25" customHeight="1">
      <c r="A18" s="28">
        <f t="shared" si="0"/>
        <v>9</v>
      </c>
      <c r="B18" s="222"/>
      <c r="C18" s="1"/>
    </row>
    <row r="19" spans="1:3" ht="20.25" customHeight="1">
      <c r="A19" s="28">
        <f t="shared" si="0"/>
        <v>10</v>
      </c>
      <c r="B19" s="222"/>
      <c r="C19" s="1"/>
    </row>
    <row r="20" spans="1:3" ht="20.25" customHeight="1">
      <c r="A20" s="28">
        <f t="shared" si="0"/>
        <v>11</v>
      </c>
      <c r="B20" s="222"/>
      <c r="C20" s="1"/>
    </row>
    <row r="21" spans="1:3" ht="20.25" customHeight="1">
      <c r="A21" s="28">
        <f t="shared" si="0"/>
        <v>12</v>
      </c>
      <c r="B21" s="222"/>
      <c r="C21" s="1"/>
    </row>
    <row r="22" spans="1:3" ht="20.25" customHeight="1">
      <c r="A22" s="213"/>
      <c r="B22" s="214" t="s">
        <v>165</v>
      </c>
      <c r="C22" s="150">
        <f>SUM(C11:C21)</f>
        <v>0</v>
      </c>
    </row>
    <row r="23" spans="1:3" ht="4.5" customHeight="1">
      <c r="B23" s="42"/>
      <c r="C23" s="107"/>
    </row>
    <row r="24" spans="1:3" ht="20.25" customHeight="1">
      <c r="B24" s="214" t="s">
        <v>167</v>
      </c>
      <c r="C24" s="182">
        <f>'PLAN WYDZIAŁU'!F59</f>
        <v>0</v>
      </c>
    </row>
    <row r="25" spans="1:3" ht="6" customHeight="1" thickBot="1"/>
    <row r="26" spans="1:3" ht="24.75" customHeight="1" thickBot="1">
      <c r="B26" s="215" t="str">
        <f>IF(C22&gt;C24,"UWAGA !!! PRZEKROCZYŁEŚ LIMIT","")</f>
        <v/>
      </c>
    </row>
    <row r="34" spans="2:3">
      <c r="B34" s="5" t="s">
        <v>173</v>
      </c>
      <c r="C34" s="5" t="s">
        <v>175</v>
      </c>
    </row>
    <row r="35" spans="2:3">
      <c r="B35" s="5" t="s">
        <v>169</v>
      </c>
      <c r="C35" s="5" t="s">
        <v>174</v>
      </c>
    </row>
  </sheetData>
  <sheetProtection password="CBDF" sheet="1" objects="1" scenarios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="90" zoomScaleNormal="90" workbookViewId="0">
      <selection activeCell="B15" sqref="B15"/>
    </sheetView>
  </sheetViews>
  <sheetFormatPr defaultRowHeight="12"/>
  <cols>
    <col min="1" max="1" width="2.875" style="55" customWidth="1"/>
    <col min="2" max="2" width="65.625" style="4" customWidth="1"/>
    <col min="3" max="3" width="14.5" style="4" customWidth="1"/>
    <col min="4" max="16384" width="9" style="4"/>
  </cols>
  <sheetData>
    <row r="1" spans="1:3" ht="4.5" customHeight="1"/>
    <row r="2" spans="1:3" ht="27" customHeight="1">
      <c r="B2" s="208" t="s">
        <v>246</v>
      </c>
      <c r="C2" s="209">
        <f>PŚnFDD!F2</f>
        <v>2014</v>
      </c>
    </row>
    <row r="3" spans="1:3" ht="4.5" customHeight="1"/>
    <row r="4" spans="1:3" ht="12.75">
      <c r="B4" s="9" t="s">
        <v>178</v>
      </c>
      <c r="C4" s="210"/>
    </row>
    <row r="5" spans="1:3" ht="12.75">
      <c r="B5" s="11" t="s">
        <v>179</v>
      </c>
      <c r="C5" s="210"/>
    </row>
    <row r="6" spans="1:3" ht="12.75">
      <c r="B6" s="12" t="s">
        <v>180</v>
      </c>
      <c r="C6" s="210"/>
    </row>
    <row r="7" spans="1:3" ht="4.5" customHeight="1"/>
    <row r="8" spans="1:3">
      <c r="C8" s="211" t="s">
        <v>34</v>
      </c>
    </row>
    <row r="9" spans="1:3" ht="28.5" customHeight="1">
      <c r="A9" s="212" t="s">
        <v>1</v>
      </c>
      <c r="B9" s="212" t="s">
        <v>2</v>
      </c>
      <c r="C9" s="124" t="s">
        <v>56</v>
      </c>
    </row>
    <row r="10" spans="1:3">
      <c r="A10" s="28">
        <v>1</v>
      </c>
      <c r="B10" s="212">
        <f>A10+1</f>
        <v>2</v>
      </c>
      <c r="C10" s="212">
        <f>B10+1</f>
        <v>3</v>
      </c>
    </row>
    <row r="11" spans="1:3" ht="20.25" customHeight="1">
      <c r="A11" s="28">
        <f>A10+1</f>
        <v>2</v>
      </c>
      <c r="B11" s="221" t="s">
        <v>241</v>
      </c>
      <c r="C11" s="1"/>
    </row>
    <row r="12" spans="1:3" ht="20.25" customHeight="1">
      <c r="A12" s="28">
        <f t="shared" ref="A12:A21" si="0">A11+1</f>
        <v>3</v>
      </c>
      <c r="B12" s="221" t="s">
        <v>245</v>
      </c>
      <c r="C12" s="1"/>
    </row>
    <row r="13" spans="1:3" ht="20.25" customHeight="1">
      <c r="A13" s="28">
        <f t="shared" si="0"/>
        <v>4</v>
      </c>
      <c r="B13" s="221" t="s">
        <v>242</v>
      </c>
      <c r="C13" s="1"/>
    </row>
    <row r="14" spans="1:3" ht="20.25" customHeight="1">
      <c r="A14" s="28">
        <f t="shared" si="0"/>
        <v>5</v>
      </c>
      <c r="B14" s="222" t="s">
        <v>243</v>
      </c>
      <c r="C14" s="1"/>
    </row>
    <row r="15" spans="1:3" ht="20.25" customHeight="1">
      <c r="A15" s="28">
        <f t="shared" si="0"/>
        <v>6</v>
      </c>
      <c r="B15" s="222" t="s">
        <v>244</v>
      </c>
      <c r="C15" s="1"/>
    </row>
    <row r="16" spans="1:3" ht="20.25" customHeight="1">
      <c r="A16" s="28">
        <f t="shared" si="0"/>
        <v>7</v>
      </c>
      <c r="B16" s="222" t="s">
        <v>244</v>
      </c>
      <c r="C16" s="1"/>
    </row>
    <row r="17" spans="1:3" ht="20.25" customHeight="1">
      <c r="A17" s="28">
        <f t="shared" si="0"/>
        <v>8</v>
      </c>
      <c r="B17" s="222" t="s">
        <v>244</v>
      </c>
      <c r="C17" s="1"/>
    </row>
    <row r="18" spans="1:3" ht="20.25" customHeight="1">
      <c r="A18" s="28">
        <f t="shared" si="0"/>
        <v>9</v>
      </c>
      <c r="B18" s="222" t="s">
        <v>244</v>
      </c>
      <c r="C18" s="1"/>
    </row>
    <row r="19" spans="1:3" ht="20.25" customHeight="1">
      <c r="A19" s="28">
        <f t="shared" si="0"/>
        <v>10</v>
      </c>
      <c r="B19" s="222" t="s">
        <v>244</v>
      </c>
      <c r="C19" s="1"/>
    </row>
    <row r="20" spans="1:3" ht="20.25" customHeight="1">
      <c r="A20" s="28">
        <f t="shared" si="0"/>
        <v>11</v>
      </c>
      <c r="B20" s="222" t="s">
        <v>244</v>
      </c>
      <c r="C20" s="1"/>
    </row>
    <row r="21" spans="1:3" ht="20.25" customHeight="1">
      <c r="A21" s="28">
        <f t="shared" si="0"/>
        <v>12</v>
      </c>
      <c r="B21" s="222" t="s">
        <v>247</v>
      </c>
      <c r="C21" s="1"/>
    </row>
    <row r="22" spans="1:3" ht="20.25" customHeight="1">
      <c r="A22" s="213"/>
      <c r="B22" s="214" t="s">
        <v>165</v>
      </c>
      <c r="C22" s="150">
        <f>SUM(C11:C21)</f>
        <v>0</v>
      </c>
    </row>
    <row r="23" spans="1:3" ht="4.5" customHeight="1">
      <c r="B23" s="42"/>
      <c r="C23" s="107"/>
    </row>
    <row r="24" spans="1:3" ht="20.25" customHeight="1">
      <c r="B24" s="214" t="s">
        <v>246</v>
      </c>
      <c r="C24" s="182">
        <f>'PLAN WYDZIAŁU'!F61</f>
        <v>0</v>
      </c>
    </row>
    <row r="25" spans="1:3" ht="6" customHeight="1" thickBot="1"/>
    <row r="26" spans="1:3" ht="24.75" customHeight="1" thickBot="1">
      <c r="B26" s="215" t="str">
        <f>IF(C22&gt;C24,"UWAGA !!! PRZEKROCZYŁEŚ LIMIT","")</f>
        <v/>
      </c>
    </row>
    <row r="34" spans="2:3">
      <c r="B34" s="5" t="s">
        <v>173</v>
      </c>
      <c r="C34" s="5" t="s">
        <v>175</v>
      </c>
    </row>
    <row r="35" spans="2:3">
      <c r="B35" s="5" t="s">
        <v>169</v>
      </c>
      <c r="C35" s="5" t="s">
        <v>174</v>
      </c>
    </row>
  </sheetData>
  <sheetProtection password="CBDF" sheet="1" objects="1" scenarios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11</vt:i4>
      </vt:variant>
    </vt:vector>
  </HeadingPairs>
  <TitlesOfParts>
    <vt:vector size="18" baseType="lpstr">
      <vt:lpstr>PŚnFDD</vt:lpstr>
      <vt:lpstr>PŚnFDB</vt:lpstr>
      <vt:lpstr>PRPDD</vt:lpstr>
      <vt:lpstr>PKPDBiPzUDB</vt:lpstr>
      <vt:lpstr>PLAN WYDZIAŁU</vt:lpstr>
      <vt:lpstr>INWESTYCJE WYDZIAŁU</vt:lpstr>
      <vt:lpstr>LIMIT DYDAKTYKA</vt:lpstr>
      <vt:lpstr>'INWESTYCJE WYDZIAŁU'!Obszar_wydruku</vt:lpstr>
      <vt:lpstr>PKPDBiPzUDB!Obszar_wydruku</vt:lpstr>
      <vt:lpstr>'PLAN WYDZIAŁU'!Obszar_wydruku</vt:lpstr>
      <vt:lpstr>PRPDD!Obszar_wydruku</vt:lpstr>
      <vt:lpstr>PŚnFDB!Obszar_wydruku</vt:lpstr>
      <vt:lpstr>PŚnFDD!Obszar_wydruku</vt:lpstr>
      <vt:lpstr>PKPDBiPzUDB!Tytuły_wydruku</vt:lpstr>
      <vt:lpstr>'PLAN WYDZIAŁU'!Tytuły_wydruku</vt:lpstr>
      <vt:lpstr>PRPDD!Tytuły_wydruku</vt:lpstr>
      <vt:lpstr>PŚnFDB!Tytuły_wydruku</vt:lpstr>
      <vt:lpstr>PŚnFDD!Tytuły_wydruku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rwilski</cp:lastModifiedBy>
  <cp:lastPrinted>2014-04-01T06:59:33Z</cp:lastPrinted>
  <dcterms:created xsi:type="dcterms:W3CDTF">2013-10-09T09:48:56Z</dcterms:created>
  <dcterms:modified xsi:type="dcterms:W3CDTF">2014-04-01T07:05:26Z</dcterms:modified>
</cp:coreProperties>
</file>